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RESOS PROPIOS\Desktop\INGRESOS 2026\PREDIAL Y AGUA 2026\"/>
    </mc:Choice>
  </mc:AlternateContent>
  <bookViews>
    <workbookView xWindow="0" yWindow="0" windowWidth="28770" windowHeight="11730" tabRatio="939" firstSheet="24" activeTab="29"/>
  </bookViews>
  <sheets>
    <sheet name="ENERO PRED 2025" sheetId="8" state="hidden" r:id="rId1"/>
    <sheet name="ENERO AGUA 2025" sheetId="11" state="hidden" r:id="rId2"/>
    <sheet name="FEBRERO PRED 2025" sheetId="9" state="hidden" r:id="rId3"/>
    <sheet name="FEBRERO AGUA 2025" sheetId="12" state="hidden" r:id="rId4"/>
    <sheet name="MARZO PRED 2025" sheetId="10" state="hidden" r:id="rId5"/>
    <sheet name="MARZO AGUA 2025" sheetId="13" state="hidden" r:id="rId6"/>
    <sheet name="IMP_PRED ABRIL 2025" sheetId="3" state="hidden" r:id="rId7"/>
    <sheet name="DER_AGUA ABRIL" sheetId="2" state="hidden" r:id="rId8"/>
    <sheet name="IMP_PRED MAYO 2025" sheetId="4" state="hidden" r:id="rId9"/>
    <sheet name="DER_AGUA MAYO" sheetId="6" state="hidden" r:id="rId10"/>
    <sheet name="IMP_PRED JUNIO 2025" sheetId="5" state="hidden" r:id="rId11"/>
    <sheet name="DER_AGUA JUNIO" sheetId="7" state="hidden" r:id="rId12"/>
    <sheet name="IMP_PRED JULIO 2025 " sheetId="14" state="hidden" r:id="rId13"/>
    <sheet name="DER_AGUA JULIO" sheetId="15" state="hidden" r:id="rId14"/>
    <sheet name="IMP_PRED AGOSTO 2025 " sheetId="16" state="hidden" r:id="rId15"/>
    <sheet name="DER_AGUA AGOSTO 2025" sheetId="17" state="hidden" r:id="rId16"/>
    <sheet name="IMP_PRED SEPTIEMBRE 2025" sheetId="18" state="hidden" r:id="rId17"/>
    <sheet name="DER_AGUA SEPTIEMBRE 2025" sheetId="19" state="hidden" r:id="rId18"/>
    <sheet name="IMP_PREDIO OCTUBRE 2025" sheetId="20" state="hidden" r:id="rId19"/>
    <sheet name="DER_AGUA OCTUBRE 2025" sheetId="21" state="hidden" r:id="rId20"/>
    <sheet name="IMP_PREDIO NOVIEMBRE 2025" sheetId="22" state="hidden" r:id="rId21"/>
    <sheet name="DER_AGUA NOVIEMBRE 2025" sheetId="23" state="hidden" r:id="rId22"/>
    <sheet name="IMP_PREDIO DICIEMBRE 2025" sheetId="24" state="hidden" r:id="rId23"/>
    <sheet name="DER_AGUA DICIEMBRE 2025" sheetId="25" state="hidden" r:id="rId24"/>
    <sheet name="IMP_PREDIO ENERO 2026" sheetId="26" r:id="rId25"/>
    <sheet name="DER_AGUA ENERO 2026" sheetId="27" r:id="rId26"/>
    <sheet name="IMP_PREDIO FEBRERO 2026" sheetId="28" r:id="rId27"/>
    <sheet name="DER_AGUA FEBRERO 2026" sheetId="29" r:id="rId28"/>
    <sheet name="IMP_PREDIO MARZO 2026" sheetId="30" r:id="rId29"/>
    <sheet name="DER_AGUA MARZO 2026" sheetId="31" r:id="rId30"/>
  </sheets>
  <externalReferences>
    <externalReference r:id="rId31"/>
  </externalReferences>
  <definedNames>
    <definedName name="_xlnm.Print_Area" localSheetId="7">'DER_AGUA ABRIL'!$A$2:$J$65</definedName>
    <definedName name="_xlnm.Print_Area" localSheetId="15">'DER_AGUA AGOSTO 2025'!$A$2:$J$61</definedName>
    <definedName name="_xlnm.Print_Area" localSheetId="23">'DER_AGUA DICIEMBRE 2025'!$A$2:$J$61</definedName>
    <definedName name="_xlnm.Print_Area" localSheetId="25">'DER_AGUA ENERO 2026'!$A$2:$J$61</definedName>
    <definedName name="_xlnm.Print_Area" localSheetId="27">'DER_AGUA FEBRERO 2026'!$A$2:$J$61</definedName>
    <definedName name="_xlnm.Print_Area" localSheetId="13">'DER_AGUA JULIO'!$A$2:$J$61</definedName>
    <definedName name="_xlnm.Print_Area" localSheetId="11">'DER_AGUA JUNIO'!$A$2:$J$64</definedName>
    <definedName name="_xlnm.Print_Area" localSheetId="29">'DER_AGUA MARZO 2026'!$A$2:$J$61</definedName>
    <definedName name="_xlnm.Print_Area" localSheetId="9">'DER_AGUA MAYO'!$A$2:$J$65</definedName>
    <definedName name="_xlnm.Print_Area" localSheetId="21">'DER_AGUA NOVIEMBRE 2025'!$A$2:$J$61</definedName>
    <definedName name="_xlnm.Print_Area" localSheetId="19">'DER_AGUA OCTUBRE 2025'!$A$2:$J$61</definedName>
    <definedName name="_xlnm.Print_Area" localSheetId="17">'DER_AGUA SEPTIEMBRE 2025'!$A$2:$J$61</definedName>
    <definedName name="_xlnm.Print_Area" localSheetId="0">'ENERO PRED 2025'!$A$1:$AK$48</definedName>
    <definedName name="_xlnm.Print_Area" localSheetId="2">'FEBRERO PRED 2025'!$A$1:$AK$48</definedName>
    <definedName name="_xlnm.Print_Area" localSheetId="6">'IMP_PRED ABRIL 2025'!$A$2:$J$54</definedName>
    <definedName name="_xlnm.Print_Area" localSheetId="14">'IMP_PRED AGOSTO 2025 '!$A$2:$J$54</definedName>
    <definedName name="_xlnm.Print_Area" localSheetId="12">'IMP_PRED JULIO 2025 '!$A$2:$J$56</definedName>
    <definedName name="_xlnm.Print_Area" localSheetId="10">'IMP_PRED JUNIO 2025'!$A$2:$J$54</definedName>
    <definedName name="_xlnm.Print_Area" localSheetId="8">'IMP_PRED MAYO 2025'!$A$2:$J$54</definedName>
    <definedName name="_xlnm.Print_Area" localSheetId="16">'IMP_PRED SEPTIEMBRE 2025'!$A$2:$J$54</definedName>
    <definedName name="_xlnm.Print_Area" localSheetId="22">'IMP_PREDIO DICIEMBRE 2025'!$A$2:$J$54</definedName>
    <definedName name="_xlnm.Print_Area" localSheetId="24">'IMP_PREDIO ENERO 2026'!$A$2:$J$54</definedName>
    <definedName name="_xlnm.Print_Area" localSheetId="26">'IMP_PREDIO FEBRERO 2026'!$A$2:$J$54</definedName>
    <definedName name="_xlnm.Print_Area" localSheetId="28">'IMP_PREDIO MARZO 2026'!$A$2:$J$54</definedName>
    <definedName name="_xlnm.Print_Area" localSheetId="20">'IMP_PREDIO NOVIEMBRE 2025'!$A$2:$J$54</definedName>
    <definedName name="_xlnm.Print_Area" localSheetId="18">'IMP_PREDIO OCTUBRE 2025'!$A$2:$J$54</definedName>
    <definedName name="_xlnm.Print_Area" localSheetId="4">'MARZO PRED 2025'!$A$1:$AK$48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31" l="1"/>
  <c r="G43" i="27"/>
  <c r="I43" i="27"/>
  <c r="E29" i="26" l="1"/>
  <c r="I20" i="26"/>
  <c r="I24" i="26" l="1"/>
  <c r="I51" i="31" l="1"/>
  <c r="G51" i="31"/>
  <c r="E51" i="31"/>
  <c r="I45" i="31"/>
  <c r="E45" i="31"/>
  <c r="D45" i="31"/>
  <c r="I44" i="31"/>
  <c r="G44" i="31"/>
  <c r="G43" i="31"/>
  <c r="G45" i="31" s="1"/>
  <c r="H36" i="31"/>
  <c r="H23" i="31"/>
  <c r="H37" i="31" s="1"/>
  <c r="G44" i="30"/>
  <c r="E44" i="30"/>
  <c r="C44" i="30"/>
  <c r="I43" i="30"/>
  <c r="I42" i="30"/>
  <c r="I38" i="30"/>
  <c r="G38" i="30"/>
  <c r="C38" i="30"/>
  <c r="G29" i="30"/>
  <c r="E29" i="30"/>
  <c r="I28" i="30"/>
  <c r="I27" i="30"/>
  <c r="I26" i="30"/>
  <c r="I25" i="30"/>
  <c r="I24" i="30"/>
  <c r="I23" i="30"/>
  <c r="I29" i="30" s="1"/>
  <c r="G20" i="30"/>
  <c r="G30" i="30" s="1"/>
  <c r="E36" i="30" s="1"/>
  <c r="E20" i="30"/>
  <c r="E30" i="30" s="1"/>
  <c r="I19" i="30"/>
  <c r="I18" i="30"/>
  <c r="I17" i="30"/>
  <c r="I16" i="30"/>
  <c r="I15" i="30"/>
  <c r="I14" i="30"/>
  <c r="I20" i="30" s="1"/>
  <c r="I51" i="29"/>
  <c r="G51" i="29"/>
  <c r="E51" i="29"/>
  <c r="E45" i="29"/>
  <c r="D45" i="29"/>
  <c r="I44" i="29"/>
  <c r="G44" i="29"/>
  <c r="I43" i="29"/>
  <c r="I45" i="29" s="1"/>
  <c r="G43" i="29"/>
  <c r="G45" i="29" s="1"/>
  <c r="H36" i="29"/>
  <c r="H23" i="29"/>
  <c r="H37" i="29" s="1"/>
  <c r="L14" i="29"/>
  <c r="G44" i="28"/>
  <c r="E44" i="28"/>
  <c r="C44" i="28"/>
  <c r="I43" i="28"/>
  <c r="I42" i="28"/>
  <c r="I38" i="28"/>
  <c r="G38" i="28"/>
  <c r="C38" i="28"/>
  <c r="G29" i="28"/>
  <c r="E29" i="28"/>
  <c r="I28" i="28"/>
  <c r="I27" i="28"/>
  <c r="I26" i="28"/>
  <c r="I25" i="28"/>
  <c r="I24" i="28"/>
  <c r="I23" i="28"/>
  <c r="G20" i="28"/>
  <c r="G30" i="28" s="1"/>
  <c r="E36" i="28" s="1"/>
  <c r="E20" i="28"/>
  <c r="E30" i="28" s="1"/>
  <c r="I19" i="28"/>
  <c r="I18" i="28"/>
  <c r="I17" i="28"/>
  <c r="I16" i="28"/>
  <c r="I15" i="28"/>
  <c r="I14" i="28"/>
  <c r="I20" i="28" s="1"/>
  <c r="I51" i="27"/>
  <c r="G51" i="27"/>
  <c r="E51" i="27"/>
  <c r="I45" i="27"/>
  <c r="E45" i="27"/>
  <c r="D45" i="27"/>
  <c r="I44" i="27"/>
  <c r="G44" i="27"/>
  <c r="G45" i="27"/>
  <c r="H36" i="27"/>
  <c r="H23" i="27"/>
  <c r="H37" i="27" s="1"/>
  <c r="G44" i="26"/>
  <c r="E44" i="26"/>
  <c r="C44" i="26"/>
  <c r="I43" i="26"/>
  <c r="I42" i="26"/>
  <c r="I38" i="26"/>
  <c r="G38" i="26"/>
  <c r="C38" i="26"/>
  <c r="G29" i="26"/>
  <c r="I28" i="26"/>
  <c r="I27" i="26"/>
  <c r="I26" i="26"/>
  <c r="I25" i="26"/>
  <c r="I23" i="26"/>
  <c r="G20" i="26"/>
  <c r="G30" i="26" s="1"/>
  <c r="E36" i="26" s="1"/>
  <c r="E20" i="26"/>
  <c r="E30" i="26" s="1"/>
  <c r="I30" i="26" s="1"/>
  <c r="I19" i="26"/>
  <c r="I18" i="26"/>
  <c r="I17" i="26"/>
  <c r="I16" i="26"/>
  <c r="I15" i="26"/>
  <c r="I14" i="26"/>
  <c r="I29" i="28" l="1"/>
  <c r="I29" i="26"/>
  <c r="I44" i="30"/>
  <c r="I44" i="28"/>
  <c r="I44" i="26"/>
  <c r="I30" i="30"/>
  <c r="E35" i="30"/>
  <c r="E38" i="30" s="1"/>
  <c r="I30" i="28"/>
  <c r="E35" i="28"/>
  <c r="E38" i="28" s="1"/>
  <c r="E35" i="26"/>
  <c r="E38" i="26" s="1"/>
  <c r="I45" i="25"/>
  <c r="L14" i="25"/>
  <c r="G43" i="23"/>
  <c r="L41" i="23"/>
  <c r="L14" i="21"/>
  <c r="G43" i="21"/>
  <c r="E45" i="19"/>
  <c r="I43" i="21"/>
  <c r="E45" i="21"/>
  <c r="I51" i="25" l="1"/>
  <c r="G51" i="25"/>
  <c r="E51" i="25"/>
  <c r="E45" i="25"/>
  <c r="D45" i="25"/>
  <c r="I44" i="25"/>
  <c r="G44" i="25"/>
  <c r="I43" i="25"/>
  <c r="G43" i="25"/>
  <c r="G45" i="25" s="1"/>
  <c r="H36" i="25"/>
  <c r="H23" i="25"/>
  <c r="H37" i="25" s="1"/>
  <c r="G44" i="24"/>
  <c r="E44" i="24"/>
  <c r="C44" i="24"/>
  <c r="I43" i="24"/>
  <c r="I42" i="24"/>
  <c r="I44" i="24" s="1"/>
  <c r="I38" i="24"/>
  <c r="G38" i="24"/>
  <c r="C38" i="24"/>
  <c r="G29" i="24"/>
  <c r="E29" i="24"/>
  <c r="I28" i="24"/>
  <c r="I27" i="24"/>
  <c r="I26" i="24"/>
  <c r="I25" i="24"/>
  <c r="I24" i="24"/>
  <c r="I23" i="24"/>
  <c r="G20" i="24"/>
  <c r="G30" i="24" s="1"/>
  <c r="E36" i="24" s="1"/>
  <c r="E20" i="24"/>
  <c r="E30" i="24" s="1"/>
  <c r="I19" i="24"/>
  <c r="I18" i="24"/>
  <c r="I17" i="24"/>
  <c r="I16" i="24"/>
  <c r="I15" i="24"/>
  <c r="I14" i="24"/>
  <c r="I20" i="24" s="1"/>
  <c r="I51" i="23"/>
  <c r="G51" i="23"/>
  <c r="E51" i="23"/>
  <c r="E45" i="23"/>
  <c r="D45" i="23"/>
  <c r="I44" i="23"/>
  <c r="G44" i="23"/>
  <c r="I43" i="23"/>
  <c r="I45" i="23" s="1"/>
  <c r="G45" i="23"/>
  <c r="H36" i="23"/>
  <c r="H23" i="23"/>
  <c r="H37" i="23" s="1"/>
  <c r="G44" i="22"/>
  <c r="E44" i="22"/>
  <c r="C44" i="22"/>
  <c r="I43" i="22"/>
  <c r="I42" i="22"/>
  <c r="I38" i="22"/>
  <c r="G38" i="22"/>
  <c r="C38" i="22"/>
  <c r="G29" i="22"/>
  <c r="E29" i="22"/>
  <c r="I28" i="22"/>
  <c r="I27" i="22"/>
  <c r="I26" i="22"/>
  <c r="I25" i="22"/>
  <c r="I24" i="22"/>
  <c r="I23" i="22"/>
  <c r="G20" i="22"/>
  <c r="G30" i="22" s="1"/>
  <c r="E36" i="22" s="1"/>
  <c r="E20" i="22"/>
  <c r="E30" i="22" s="1"/>
  <c r="I19" i="22"/>
  <c r="I18" i="22"/>
  <c r="I17" i="22"/>
  <c r="I16" i="22"/>
  <c r="I15" i="22"/>
  <c r="I14" i="22"/>
  <c r="I20" i="22" s="1"/>
  <c r="I51" i="21"/>
  <c r="G51" i="21"/>
  <c r="E51" i="21"/>
  <c r="D45" i="21"/>
  <c r="I44" i="21"/>
  <c r="G44" i="21"/>
  <c r="I45" i="21"/>
  <c r="G45" i="21"/>
  <c r="H36" i="21"/>
  <c r="H23" i="21"/>
  <c r="H37" i="21" s="1"/>
  <c r="G44" i="20"/>
  <c r="E44" i="20"/>
  <c r="C44" i="20"/>
  <c r="I43" i="20"/>
  <c r="I42" i="20"/>
  <c r="I44" i="20" s="1"/>
  <c r="I38" i="20"/>
  <c r="G38" i="20"/>
  <c r="C38" i="20"/>
  <c r="I28" i="20"/>
  <c r="I27" i="20"/>
  <c r="I26" i="20"/>
  <c r="I25" i="20"/>
  <c r="I24" i="20"/>
  <c r="E29" i="20"/>
  <c r="G20" i="20"/>
  <c r="E20" i="20"/>
  <c r="E30" i="20" s="1"/>
  <c r="I19" i="20"/>
  <c r="I18" i="20"/>
  <c r="I17" i="20"/>
  <c r="I16" i="20"/>
  <c r="I15" i="20"/>
  <c r="I14" i="20"/>
  <c r="I20" i="20" s="1"/>
  <c r="L44" i="25" l="1"/>
  <c r="L44" i="23"/>
  <c r="I44" i="22"/>
  <c r="I29" i="24"/>
  <c r="I30" i="24"/>
  <c r="E35" i="24"/>
  <c r="E38" i="24" s="1"/>
  <c r="I29" i="22"/>
  <c r="I30" i="22"/>
  <c r="E35" i="22"/>
  <c r="E38" i="22" s="1"/>
  <c r="L44" i="21"/>
  <c r="E35" i="20"/>
  <c r="G29" i="20"/>
  <c r="G30" i="20" s="1"/>
  <c r="I23" i="20"/>
  <c r="I29" i="20" s="1"/>
  <c r="L44" i="19"/>
  <c r="G23" i="18"/>
  <c r="L41" i="18"/>
  <c r="L36" i="18"/>
  <c r="E23" i="18"/>
  <c r="E29" i="18"/>
  <c r="E30" i="18" s="1"/>
  <c r="L30" i="18" s="1"/>
  <c r="L29" i="18"/>
  <c r="L27" i="18"/>
  <c r="G23" i="16"/>
  <c r="L23" i="16"/>
  <c r="L39" i="16"/>
  <c r="L33" i="16"/>
  <c r="G43" i="15"/>
  <c r="I43" i="15"/>
  <c r="I43" i="17"/>
  <c r="K43" i="17"/>
  <c r="K45" i="15"/>
  <c r="K48" i="7"/>
  <c r="I31" i="14"/>
  <c r="G31" i="14"/>
  <c r="E31" i="14"/>
  <c r="G33" i="14"/>
  <c r="E33" i="14"/>
  <c r="E36" i="20" l="1"/>
  <c r="I30" i="20"/>
  <c r="E38" i="20"/>
  <c r="G44" i="18"/>
  <c r="L49" i="7" l="1"/>
  <c r="L48" i="7"/>
  <c r="G44" i="7"/>
  <c r="I51" i="19" l="1"/>
  <c r="G51" i="19"/>
  <c r="E51" i="19"/>
  <c r="D45" i="19"/>
  <c r="I44" i="19"/>
  <c r="G44" i="19"/>
  <c r="I43" i="19"/>
  <c r="I45" i="19" s="1"/>
  <c r="G43" i="19"/>
  <c r="G45" i="19" s="1"/>
  <c r="H36" i="19"/>
  <c r="H23" i="19"/>
  <c r="H37" i="19" s="1"/>
  <c r="E44" i="18"/>
  <c r="C44" i="18"/>
  <c r="I43" i="18"/>
  <c r="I42" i="18"/>
  <c r="I38" i="18"/>
  <c r="G38" i="18"/>
  <c r="C38" i="18"/>
  <c r="G29" i="18"/>
  <c r="G30" i="18" s="1"/>
  <c r="K24" i="18" s="1"/>
  <c r="I28" i="18"/>
  <c r="I27" i="18"/>
  <c r="I26" i="18"/>
  <c r="I25" i="18"/>
  <c r="I24" i="18"/>
  <c r="I23" i="18"/>
  <c r="G20" i="18"/>
  <c r="E20" i="18"/>
  <c r="I19" i="18"/>
  <c r="I18" i="18"/>
  <c r="I17" i="18"/>
  <c r="I16" i="18"/>
  <c r="I15" i="18"/>
  <c r="I14" i="18"/>
  <c r="I20" i="18" s="1"/>
  <c r="I51" i="17"/>
  <c r="G51" i="17"/>
  <c r="E51" i="17"/>
  <c r="E45" i="17"/>
  <c r="D45" i="17"/>
  <c r="I44" i="17"/>
  <c r="G44" i="17"/>
  <c r="I45" i="17"/>
  <c r="G43" i="17"/>
  <c r="G45" i="17" s="1"/>
  <c r="H36" i="17"/>
  <c r="H23" i="17"/>
  <c r="H37" i="17" s="1"/>
  <c r="G44" i="16"/>
  <c r="E44" i="16"/>
  <c r="C44" i="16"/>
  <c r="I43" i="16"/>
  <c r="I42" i="16"/>
  <c r="I44" i="16" s="1"/>
  <c r="I38" i="16"/>
  <c r="G38" i="16"/>
  <c r="C38" i="16"/>
  <c r="G29" i="16"/>
  <c r="E29" i="16"/>
  <c r="E30" i="16" s="1"/>
  <c r="L36" i="16" s="1"/>
  <c r="L37" i="16" s="1"/>
  <c r="I28" i="16"/>
  <c r="I27" i="16"/>
  <c r="I26" i="16"/>
  <c r="I25" i="16"/>
  <c r="I24" i="16"/>
  <c r="I23" i="16"/>
  <c r="G20" i="16"/>
  <c r="E20" i="16"/>
  <c r="I19" i="16"/>
  <c r="I18" i="16"/>
  <c r="I17" i="16"/>
  <c r="I16" i="16"/>
  <c r="I15" i="16"/>
  <c r="I14" i="16"/>
  <c r="I20" i="16" s="1"/>
  <c r="I51" i="15"/>
  <c r="G51" i="15"/>
  <c r="E51" i="15"/>
  <c r="E45" i="15"/>
  <c r="D45" i="15"/>
  <c r="I44" i="15"/>
  <c r="G44" i="15"/>
  <c r="I45" i="15"/>
  <c r="G45" i="15"/>
  <c r="H36" i="15"/>
  <c r="H23" i="15"/>
  <c r="H37" i="15" s="1"/>
  <c r="G46" i="14"/>
  <c r="E46" i="14"/>
  <c r="C46" i="14"/>
  <c r="I45" i="14"/>
  <c r="I44" i="14"/>
  <c r="I40" i="14"/>
  <c r="G40" i="14"/>
  <c r="C40" i="14"/>
  <c r="G29" i="14"/>
  <c r="E29" i="14"/>
  <c r="I28" i="14"/>
  <c r="I27" i="14"/>
  <c r="I26" i="14"/>
  <c r="I25" i="14"/>
  <c r="I24" i="14"/>
  <c r="I23" i="14"/>
  <c r="G20" i="14"/>
  <c r="G30" i="14" s="1"/>
  <c r="E20" i="14"/>
  <c r="E30" i="14" s="1"/>
  <c r="E37" i="14" s="1"/>
  <c r="I19" i="14"/>
  <c r="I18" i="14"/>
  <c r="I17" i="14"/>
  <c r="I16" i="14"/>
  <c r="I15" i="14"/>
  <c r="I14" i="14"/>
  <c r="I30" i="18" l="1"/>
  <c r="G30" i="16"/>
  <c r="E35" i="18"/>
  <c r="E35" i="16"/>
  <c r="I30" i="16"/>
  <c r="E38" i="14"/>
  <c r="E40" i="14" s="1"/>
  <c r="I30" i="14"/>
  <c r="I20" i="14"/>
  <c r="I33" i="14"/>
  <c r="I29" i="18"/>
  <c r="I44" i="18"/>
  <c r="I46" i="14"/>
  <c r="I29" i="16"/>
  <c r="I29" i="14"/>
  <c r="E36" i="18" l="1"/>
  <c r="E38" i="18" s="1"/>
  <c r="L38" i="18"/>
  <c r="L41" i="16"/>
  <c r="L25" i="16"/>
  <c r="E36" i="16"/>
  <c r="E38" i="16" s="1"/>
  <c r="G40" i="13"/>
  <c r="G41" i="13" s="1"/>
  <c r="D40" i="13"/>
  <c r="G29" i="13"/>
  <c r="G41" i="12"/>
  <c r="G40" i="12"/>
  <c r="D40" i="12"/>
  <c r="G29" i="12"/>
  <c r="G40" i="11"/>
  <c r="G41" i="11" s="1"/>
  <c r="D40" i="11"/>
  <c r="G29" i="11"/>
  <c r="X42" i="10" l="1"/>
  <c r="Q42" i="10"/>
  <c r="AF36" i="10"/>
  <c r="Q36" i="10"/>
  <c r="H36" i="10"/>
  <c r="W34" i="10"/>
  <c r="Z34" i="10" s="1"/>
  <c r="K34" i="10"/>
  <c r="W33" i="10"/>
  <c r="K33" i="10"/>
  <c r="K36" i="10" s="1"/>
  <c r="V27" i="10"/>
  <c r="V28" i="10" s="1"/>
  <c r="N27" i="10"/>
  <c r="N28" i="10" s="1"/>
  <c r="AD22" i="10"/>
  <c r="AD21" i="10"/>
  <c r="AD27" i="10" s="1"/>
  <c r="V19" i="10"/>
  <c r="N19" i="10"/>
  <c r="AD15" i="10"/>
  <c r="AD14" i="10"/>
  <c r="AD13" i="10"/>
  <c r="AD19" i="10" s="1"/>
  <c r="X42" i="9"/>
  <c r="Q42" i="9"/>
  <c r="W33" i="9" s="1"/>
  <c r="AF36" i="9"/>
  <c r="Q36" i="9"/>
  <c r="H36" i="9"/>
  <c r="W34" i="9"/>
  <c r="Z34" i="9" s="1"/>
  <c r="K33" i="9"/>
  <c r="K36" i="9" s="1"/>
  <c r="N22" i="9"/>
  <c r="AD22" i="9" s="1"/>
  <c r="V21" i="9"/>
  <c r="V27" i="9" s="1"/>
  <c r="N21" i="9"/>
  <c r="N19" i="9"/>
  <c r="AD15" i="9"/>
  <c r="AD14" i="9"/>
  <c r="V13" i="9"/>
  <c r="K34" i="9" s="1"/>
  <c r="X42" i="8"/>
  <c r="W34" i="8" s="1"/>
  <c r="Z34" i="8" s="1"/>
  <c r="Q42" i="8"/>
  <c r="AF36" i="8"/>
  <c r="Q36" i="8"/>
  <c r="H36" i="8"/>
  <c r="K34" i="8"/>
  <c r="K36" i="8" s="1"/>
  <c r="W33" i="8"/>
  <c r="Z33" i="8" s="1"/>
  <c r="Z36" i="8" s="1"/>
  <c r="K33" i="8"/>
  <c r="V27" i="8"/>
  <c r="V28" i="8" s="1"/>
  <c r="N27" i="8"/>
  <c r="AD22" i="8"/>
  <c r="AD21" i="8"/>
  <c r="AD27" i="8" s="1"/>
  <c r="V19" i="8"/>
  <c r="N19" i="8"/>
  <c r="N28" i="8" s="1"/>
  <c r="AD15" i="8"/>
  <c r="AD14" i="8"/>
  <c r="AD19" i="8" s="1"/>
  <c r="AD13" i="8"/>
  <c r="W36" i="10" l="1"/>
  <c r="AD28" i="10"/>
  <c r="Z33" i="10"/>
  <c r="Z36" i="10" s="1"/>
  <c r="W36" i="9"/>
  <c r="Z33" i="9"/>
  <c r="Z36" i="9" s="1"/>
  <c r="N27" i="9"/>
  <c r="N28" i="9" s="1"/>
  <c r="AD13" i="9"/>
  <c r="AD19" i="9" s="1"/>
  <c r="V19" i="9"/>
  <c r="V28" i="9" s="1"/>
  <c r="AD21" i="9"/>
  <c r="AD27" i="9" s="1"/>
  <c r="AD28" i="9" s="1"/>
  <c r="AD28" i="8"/>
  <c r="W36" i="8"/>
  <c r="I30" i="4" l="1"/>
  <c r="E35" i="4"/>
  <c r="H37" i="7"/>
  <c r="I44" i="7"/>
  <c r="I45" i="7"/>
  <c r="I46" i="7"/>
  <c r="I47" i="7"/>
  <c r="I43" i="7"/>
  <c r="G45" i="7"/>
  <c r="G48" i="7" s="1"/>
  <c r="G46" i="7"/>
  <c r="G47" i="7"/>
  <c r="G43" i="7"/>
  <c r="G49" i="6"/>
  <c r="I49" i="6"/>
  <c r="E49" i="6"/>
  <c r="I49" i="2"/>
  <c r="G49" i="2"/>
  <c r="E48" i="7"/>
  <c r="D48" i="7"/>
  <c r="I44" i="6"/>
  <c r="I45" i="6"/>
  <c r="I46" i="6"/>
  <c r="I47" i="6"/>
  <c r="I48" i="6"/>
  <c r="I43" i="6"/>
  <c r="I42" i="6"/>
  <c r="G43" i="6"/>
  <c r="G44" i="6"/>
  <c r="G45" i="6"/>
  <c r="G46" i="6"/>
  <c r="G47" i="6"/>
  <c r="G48" i="6"/>
  <c r="G42" i="6"/>
  <c r="D49" i="6"/>
  <c r="I44" i="2"/>
  <c r="I45" i="2"/>
  <c r="I46" i="2"/>
  <c r="I47" i="2"/>
  <c r="I48" i="2"/>
  <c r="I43" i="2"/>
  <c r="G44" i="2"/>
  <c r="G45" i="2"/>
  <c r="G46" i="2"/>
  <c r="G47" i="2"/>
  <c r="G48" i="2"/>
  <c r="G43" i="2"/>
  <c r="E49" i="2"/>
  <c r="D49" i="2"/>
  <c r="I48" i="7" l="1"/>
  <c r="I54" i="7"/>
  <c r="G54" i="7"/>
  <c r="E54" i="7"/>
  <c r="H36" i="7"/>
  <c r="H23" i="7"/>
  <c r="I55" i="6"/>
  <c r="G55" i="6"/>
  <c r="E55" i="6"/>
  <c r="H36" i="6"/>
  <c r="H23" i="6"/>
  <c r="E36" i="5"/>
  <c r="E35" i="5"/>
  <c r="E36" i="4"/>
  <c r="E36" i="3"/>
  <c r="E35" i="3"/>
  <c r="H37" i="6" l="1"/>
  <c r="I30" i="5"/>
  <c r="G44" i="5" l="1"/>
  <c r="E44" i="5"/>
  <c r="C44" i="5"/>
  <c r="I43" i="5"/>
  <c r="I42" i="5"/>
  <c r="I38" i="5"/>
  <c r="G38" i="5"/>
  <c r="E38" i="5"/>
  <c r="C38" i="5"/>
  <c r="G29" i="5"/>
  <c r="E29" i="5"/>
  <c r="I28" i="5"/>
  <c r="I27" i="5"/>
  <c r="I26" i="5"/>
  <c r="I25" i="5"/>
  <c r="I24" i="5"/>
  <c r="I23" i="5"/>
  <c r="G20" i="5"/>
  <c r="G30" i="5" s="1"/>
  <c r="E20" i="5"/>
  <c r="E30" i="5" s="1"/>
  <c r="I19" i="5"/>
  <c r="I18" i="5"/>
  <c r="I17" i="5"/>
  <c r="I16" i="5"/>
  <c r="I15" i="5"/>
  <c r="I14" i="5"/>
  <c r="I20" i="5" s="1"/>
  <c r="G44" i="4"/>
  <c r="E44" i="4"/>
  <c r="C44" i="4"/>
  <c r="I43" i="4"/>
  <c r="I42" i="4"/>
  <c r="I38" i="4"/>
  <c r="G38" i="4"/>
  <c r="E38" i="4"/>
  <c r="C38" i="4"/>
  <c r="G29" i="4"/>
  <c r="E29" i="4"/>
  <c r="I28" i="4"/>
  <c r="I27" i="4"/>
  <c r="I26" i="4"/>
  <c r="I25" i="4"/>
  <c r="I24" i="4"/>
  <c r="I23" i="4"/>
  <c r="G20" i="4"/>
  <c r="G30" i="4" s="1"/>
  <c r="E20" i="4"/>
  <c r="E30" i="4" s="1"/>
  <c r="I19" i="4"/>
  <c r="I18" i="4"/>
  <c r="I17" i="4"/>
  <c r="I16" i="4"/>
  <c r="I15" i="4"/>
  <c r="I14" i="4"/>
  <c r="I20" i="4" s="1"/>
  <c r="G44" i="3"/>
  <c r="E44" i="3"/>
  <c r="C44" i="3"/>
  <c r="I43" i="3"/>
  <c r="I42" i="3"/>
  <c r="I44" i="3" s="1"/>
  <c r="I38" i="3"/>
  <c r="G38" i="3"/>
  <c r="E38" i="3"/>
  <c r="C38" i="3"/>
  <c r="G29" i="3"/>
  <c r="E29" i="3"/>
  <c r="I28" i="3"/>
  <c r="I27" i="3"/>
  <c r="I26" i="3"/>
  <c r="I25" i="3"/>
  <c r="I24" i="3"/>
  <c r="I23" i="3"/>
  <c r="I29" i="3" s="1"/>
  <c r="G20" i="3"/>
  <c r="G30" i="3" s="1"/>
  <c r="E20" i="3"/>
  <c r="E30" i="3" s="1"/>
  <c r="I19" i="3"/>
  <c r="I18" i="3"/>
  <c r="I17" i="3"/>
  <c r="I16" i="3"/>
  <c r="I15" i="3"/>
  <c r="I14" i="3"/>
  <c r="I20" i="3" s="1"/>
  <c r="I30" i="3" s="1"/>
  <c r="I44" i="5" l="1"/>
  <c r="I29" i="5"/>
  <c r="I44" i="4"/>
  <c r="I29" i="4"/>
  <c r="H23" i="2" l="1"/>
  <c r="I55" i="2" l="1"/>
  <c r="G55" i="2"/>
  <c r="E55" i="2"/>
  <c r="H36" i="2"/>
  <c r="H37" i="2" l="1"/>
</calcChain>
</file>

<file path=xl/sharedStrings.xml><?xml version="1.0" encoding="utf-8"?>
<sst xmlns="http://schemas.openxmlformats.org/spreadsheetml/2006/main" count="1716" uniqueCount="148">
  <si>
    <t>SECRETARIA DE FINANZAS DEL GOBIERNO DEL ESTADO TLAXCALA</t>
  </si>
  <si>
    <t>DIRECCIÓN DE CONTABILIDAD GUBERNAMENTAL Y COORDINACIÓN HACENDARIA</t>
  </si>
  <si>
    <t>RECAUDACIÓN</t>
  </si>
  <si>
    <t>INGRESO ACTUAL</t>
  </si>
  <si>
    <t>URBANO</t>
  </si>
  <si>
    <t>RÚSTICO</t>
  </si>
  <si>
    <t>IMPORTE</t>
  </si>
  <si>
    <t>IMPUESTO</t>
  </si>
  <si>
    <t>RECARGOS</t>
  </si>
  <si>
    <t>MULTAS</t>
  </si>
  <si>
    <t>GASTOS DE EJECUCIÓN</t>
  </si>
  <si>
    <t>INTERESES</t>
  </si>
  <si>
    <t>INDEMNIZACIONES</t>
  </si>
  <si>
    <t>SUBTOTAL</t>
  </si>
  <si>
    <t>REZAGO</t>
  </si>
  <si>
    <t>TOTAL</t>
  </si>
  <si>
    <t>DATOS ESTADÍSTICOS E INFORMATIVOS</t>
  </si>
  <si>
    <t>TIPO DE PREDIO</t>
  </si>
  <si>
    <t>No. CTAS</t>
  </si>
  <si>
    <t>OTROS</t>
  </si>
  <si>
    <t xml:space="preserve">MOVIMIENTOS AL PADRÓN </t>
  </si>
  <si>
    <t>ALTAS</t>
  </si>
  <si>
    <t>BAJAS</t>
  </si>
  <si>
    <t>AUTORIDADES FISCALES MUNICIPALES</t>
  </si>
  <si>
    <t>PRESIDENTE (A) MUNICIPAL</t>
  </si>
  <si>
    <t>C.__________________________</t>
  </si>
  <si>
    <t>TESORERO (A) MUNICIPAL</t>
  </si>
  <si>
    <t>IMPORTE CUENTAS COBRADAS AL MES</t>
  </si>
  <si>
    <t>No. CTAS. POTENCIALES AL MES</t>
  </si>
  <si>
    <t>IMPORTE POTENCIAL AL MES</t>
  </si>
  <si>
    <r>
      <t xml:space="preserve">INFORME MENSUAL DE RECAUDACIÓN DEL </t>
    </r>
    <r>
      <rPr>
        <b/>
        <i/>
        <u/>
        <sz val="12"/>
        <color theme="1"/>
        <rFont val="Calibri"/>
        <family val="2"/>
        <scheme val="minor"/>
      </rPr>
      <t>IMPUESTO PREDIAL</t>
    </r>
  </si>
  <si>
    <t>NÚMERO DE CUENTAS</t>
  </si>
  <si>
    <r>
      <t xml:space="preserve">INFORME MENSUAL DE RECAUDACIÓN DE </t>
    </r>
    <r>
      <rPr>
        <b/>
        <i/>
        <u/>
        <sz val="12"/>
        <color theme="1"/>
        <rFont val="Calibri"/>
        <family val="2"/>
        <scheme val="minor"/>
      </rPr>
      <t>LOS DERECHOS POR EL SUMINISTRO DE AGUA POTABLE</t>
    </r>
  </si>
  <si>
    <t>SERVICIOS DE AGUA</t>
  </si>
  <si>
    <t>DRENAJE</t>
  </si>
  <si>
    <t>CONEXIONES Y RECONEXIONES</t>
  </si>
  <si>
    <t>SERVICIOS DE ALCANTARILLADO</t>
  </si>
  <si>
    <t>CONCEPTO</t>
  </si>
  <si>
    <t>RECAUDACIÓN ACTUAL</t>
  </si>
  <si>
    <t>RECAUDACIÓN REZAGO</t>
  </si>
  <si>
    <t>TOTAL RECAUDACIÓN DEL MES</t>
  </si>
  <si>
    <t>USO DE LA BASE CON MEDIDOR</t>
  </si>
  <si>
    <t>TIPO DE TOMAS</t>
  </si>
  <si>
    <t>USO NO DOMÉSTICO</t>
  </si>
  <si>
    <t>No. TOMAS</t>
  </si>
  <si>
    <t>IMPORTE TOMAS COBRADAS AL MES</t>
  </si>
  <si>
    <t>No. TOMAS POTENCIALES AL MES</t>
  </si>
  <si>
    <t>TOMAS</t>
  </si>
  <si>
    <t>USO DE LA BASE C/ MEDIDOR</t>
  </si>
  <si>
    <t>DOMÉSTICAS</t>
  </si>
  <si>
    <t>NO DOMÉSTICAS</t>
  </si>
  <si>
    <t>MUNICIPIO DE XALTOCAN, TLAX.</t>
  </si>
  <si>
    <t>GABINO JIMENEZ SANTIGO</t>
  </si>
  <si>
    <t xml:space="preserve">JOSE LUIS HERNANDEZ VAZQUEZ </t>
  </si>
  <si>
    <t>PALACIO MUNICIPAL S/N COL. CENTRO, SAN MARTIN XALTOCAN, TLAX. CP:90440 TEL: 241-415-4092 / 241-415-4016</t>
  </si>
  <si>
    <t>MES DE ABRIL  2025</t>
  </si>
  <si>
    <t xml:space="preserve">MUNICIPIO DE XALTOCAN, TLAX. </t>
  </si>
  <si>
    <t>MES DE ABRIL 2025</t>
  </si>
  <si>
    <t>MES DE MAYO 2025</t>
  </si>
  <si>
    <t>MES DE JUNIO 2025</t>
  </si>
  <si>
    <t>USO DOMÉSTICO SANTA BARBARA ACUICUIZCATEPEC</t>
  </si>
  <si>
    <t>USO DOMÉSTICO TOPILCO DE JUAREZ</t>
  </si>
  <si>
    <t>USO DOMÉSTICO SAN SIMON LOS NOPALES</t>
  </si>
  <si>
    <t xml:space="preserve">USO DOMÉSTICO SAN SIMON CUATRO SEÑORIOS </t>
  </si>
  <si>
    <t>USO DOMÉSTICO CUATLA</t>
  </si>
  <si>
    <t xml:space="preserve">USO DOMÉSTICO </t>
  </si>
  <si>
    <t xml:space="preserve">USO DOMÉSTICO TEXOPA </t>
  </si>
  <si>
    <t xml:space="preserve">USO DOMÉSTICO XALTOCAN </t>
  </si>
  <si>
    <t>USO DOMÉSTICO SANTA BARBARA</t>
  </si>
  <si>
    <t>SECRETARIA DE FINANZAS DEL GOBIERNO DEL ESTADO DE TLAXCALA</t>
  </si>
  <si>
    <t>DIRECCION DE COORDINACIÓN HACENDARIA Y CONTABILIDAD GUBERNAMENTAL</t>
  </si>
  <si>
    <t>INFORME MENSUAL DE RECAUDACIÓN DEL IMPUESTO PREDIAL</t>
  </si>
  <si>
    <t>MES:</t>
  </si>
  <si>
    <t>ENERO</t>
  </si>
  <si>
    <t>MUNICIPIO:</t>
  </si>
  <si>
    <t>XALTOCAN, TLAX.</t>
  </si>
  <si>
    <t xml:space="preserve">     IMPUESTO</t>
  </si>
  <si>
    <t xml:space="preserve">     RECARGOS</t>
  </si>
  <si>
    <t xml:space="preserve">     MULTAS</t>
  </si>
  <si>
    <t xml:space="preserve">     GASTOS DE EJECUCION</t>
  </si>
  <si>
    <t xml:space="preserve">     INTERESES</t>
  </si>
  <si>
    <t xml:space="preserve">     INDEMNIZACIONES</t>
  </si>
  <si>
    <t>RECAUDACIÓN REAL</t>
  </si>
  <si>
    <t>RECAUDACIÓN POTENCIAL</t>
  </si>
  <si>
    <t>No CTAS</t>
  </si>
  <si>
    <t>IMPORTE AÑO ACT.</t>
  </si>
  <si>
    <t>IMPORTE AÑO ANT.</t>
  </si>
  <si>
    <t>MOVIMIENTOS AL PADRÓN</t>
  </si>
  <si>
    <t>CUENTAS REGISTRADAS</t>
  </si>
  <si>
    <t>PRESIDENTE MUNICIPAL</t>
  </si>
  <si>
    <t>TESORERO MUNICIPAL</t>
  </si>
  <si>
    <t>MED. JOSE LUIS HERNANDEZ VAZQUEZ</t>
  </si>
  <si>
    <t>CFI. GABINO JIMENEZ SANTIAGO</t>
  </si>
  <si>
    <t xml:space="preserve">FEBRERO </t>
  </si>
  <si>
    <t>MARZO</t>
  </si>
  <si>
    <t>SECRETARIA DE FINANZAS DEL ESTADO DE TLAXCALA</t>
  </si>
  <si>
    <t>DIRECCION DE CONTABILIDAD GUBERNAMENTAL Y COORDINACION HACENDARIA</t>
  </si>
  <si>
    <t>INFORME MENSUAL POR DERECHOS DE AGUA POTABLE</t>
  </si>
  <si>
    <t xml:space="preserve">ENERO </t>
  </si>
  <si>
    <t>DERECHOS DE AGUA POTABLE</t>
  </si>
  <si>
    <t>SERVICIO DE AGUA (1)</t>
  </si>
  <si>
    <t>DRENAJE (2)</t>
  </si>
  <si>
    <t>CONEXIONES Y RECONEXIONES (3)</t>
  </si>
  <si>
    <t>SERVICIOS DE ALCANTARILLADO (4)</t>
  </si>
  <si>
    <t>RECARGOS (5)</t>
  </si>
  <si>
    <t>MULTAS (6)</t>
  </si>
  <si>
    <t>GASTOS DE EJECUCION (7) VARIOS</t>
  </si>
  <si>
    <t>INTERESES (8)</t>
  </si>
  <si>
    <t>INDEMINIZACIONES (9)</t>
  </si>
  <si>
    <t>REZAGO (10)</t>
  </si>
  <si>
    <t>A) SERVICIO DE AGUA</t>
  </si>
  <si>
    <t>B) CONEXIONES Y RECONEXIONES</t>
  </si>
  <si>
    <t>C) ALCANTARILLADO</t>
  </si>
  <si>
    <t>D) OTROS (ESPECIFICAR)</t>
  </si>
  <si>
    <t>E) RECARGOS</t>
  </si>
  <si>
    <t>F) MULTAS</t>
  </si>
  <si>
    <t>TIPOS DE USO DE TOMA DE AGUA</t>
  </si>
  <si>
    <t xml:space="preserve">No. DE TOMAS </t>
  </si>
  <si>
    <t xml:space="preserve">IMPORTE RECAUDADO </t>
  </si>
  <si>
    <t>USO DOMESTICO</t>
  </si>
  <si>
    <t>USO NO DOMESTICO</t>
  </si>
  <si>
    <t>USO DE LA BASE SIN MEDIDOR</t>
  </si>
  <si>
    <t>ORGANISMO OPERADOR</t>
  </si>
  <si>
    <t>COMISION DEL AGUA Y/O TESORERO MUNICIPAL</t>
  </si>
  <si>
    <t xml:space="preserve">CFI. GABINO JIMENEZ SANTIAGO </t>
  </si>
  <si>
    <t xml:space="preserve">MARZO </t>
  </si>
  <si>
    <t xml:space="preserve">CFI. GABINO JMENEZ SANTIAGO </t>
  </si>
  <si>
    <t>USO DOMÉSTICO</t>
  </si>
  <si>
    <t>MES DE JULIO 2025</t>
  </si>
  <si>
    <t>MES DE JULIO  2025</t>
  </si>
  <si>
    <t>MES DE AGOSTO 2025</t>
  </si>
  <si>
    <t>MES DE AGOSTO  2025</t>
  </si>
  <si>
    <t>MES DE SEPTIEMBRE 2025</t>
  </si>
  <si>
    <t>MES DE SEPTIEMBRE  2025</t>
  </si>
  <si>
    <t>MES DE JUNIO  2025</t>
  </si>
  <si>
    <t xml:space="preserve">DIVISION DE TOMAS POR ESTIMADO DE AGUA </t>
  </si>
  <si>
    <t xml:space="preserve">DIFERENCIA DE LA TOTALIDAD DEL PREDIAL EN LA BALANZA, EDITAR REZAGO ESA ES LA DIFERENCIA </t>
  </si>
  <si>
    <t xml:space="preserve">LA BALANZA INDICA EL TOTAL DE PREDIAL CON EL REZAGO, OBTENER EL REZAGO REAL CON LA DIFERENCIA DE AMBOS , RESTA </t>
  </si>
  <si>
    <t xml:space="preserve">DIVIDI EL MONTO TOTAL DE AGUA ENTRE 80 UN APROXIMADO DEL TOTAL DE RECARGO POR TOMA </t>
  </si>
  <si>
    <t>MES DE OCTUBRE 2025</t>
  </si>
  <si>
    <t>MES DE OCTUBRE  2025</t>
  </si>
  <si>
    <t>MES DE NOVIEMBRE 2025</t>
  </si>
  <si>
    <t>MES DE NOVIEMBRE  2025</t>
  </si>
  <si>
    <t>MES DE DICIEMBRE 2025</t>
  </si>
  <si>
    <t>MES DE DICIEMBRE  2025</t>
  </si>
  <si>
    <t>MES DE ENERO 2026</t>
  </si>
  <si>
    <t>MES DE FEBRERO 2026</t>
  </si>
  <si>
    <t>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</si>
</sst>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43" fontId="18" fillId="0" borderId="0" applyFont="0" applyFill="0" applyBorder="0" applyAlignment="0" applyProtection="0"/>
  </cellStyleXfs>
  <cellXfs count="446">
    <xf numFmtId="0" fontId="0" fillId="0" borderId="0" xfId="0"/>
    <xf numFmtId="0" fontId="0" fillId="0" borderId="6" xfId="0" applyBorder="1" applyAlignment="1">
      <alignment vertical="center" wrapText="1"/>
    </xf>
    <xf numFmtId="0" fontId="0" fillId="0" borderId="13" xfId="0" applyBorder="1"/>
    <xf numFmtId="0" fontId="0" fillId="0" borderId="7" xfId="0" applyBorder="1"/>
    <xf numFmtId="0" fontId="2" fillId="0" borderId="13" xfId="0" applyFont="1" applyBorder="1"/>
    <xf numFmtId="0" fontId="0" fillId="0" borderId="12" xfId="0" applyBorder="1"/>
    <xf numFmtId="0" fontId="0" fillId="0" borderId="10" xfId="0" applyBorder="1"/>
    <xf numFmtId="0" fontId="0" fillId="0" borderId="8" xfId="0" applyBorder="1"/>
    <xf numFmtId="0" fontId="4" fillId="2" borderId="16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19" xfId="0" applyBorder="1"/>
    <xf numFmtId="0" fontId="0" fillId="0" borderId="47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/>
    <xf numFmtId="4" fontId="0" fillId="0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/>
    </xf>
    <xf numFmtId="1" fontId="0" fillId="0" borderId="0" xfId="0" applyNumberFormat="1"/>
    <xf numFmtId="1" fontId="0" fillId="0" borderId="6" xfId="0" applyNumberFormat="1" applyBorder="1" applyAlignment="1">
      <alignment vertical="center" wrapText="1"/>
    </xf>
    <xf numFmtId="7" fontId="0" fillId="0" borderId="0" xfId="0" applyNumberFormat="1"/>
    <xf numFmtId="0" fontId="4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Continuous"/>
    </xf>
    <xf numFmtId="0" fontId="2" fillId="0" borderId="0" xfId="0" applyFont="1"/>
    <xf numFmtId="0" fontId="13" fillId="2" borderId="66" xfId="0" applyFont="1" applyFill="1" applyBorder="1" applyAlignment="1">
      <alignment horizontal="centerContinuous"/>
    </xf>
    <xf numFmtId="0" fontId="13" fillId="2" borderId="67" xfId="0" applyFont="1" applyFill="1" applyBorder="1" applyAlignment="1">
      <alignment horizontal="centerContinuous"/>
    </xf>
    <xf numFmtId="0" fontId="13" fillId="2" borderId="68" xfId="0" applyFont="1" applyFill="1" applyBorder="1" applyAlignment="1">
      <alignment horizontal="centerContinuous"/>
    </xf>
    <xf numFmtId="0" fontId="14" fillId="0" borderId="0" xfId="0" applyFont="1"/>
    <xf numFmtId="0" fontId="2" fillId="2" borderId="66" xfId="0" applyFont="1" applyFill="1" applyBorder="1"/>
    <xf numFmtId="0" fontId="2" fillId="2" borderId="67" xfId="0" applyFont="1" applyFill="1" applyBorder="1"/>
    <xf numFmtId="0" fontId="2" fillId="2" borderId="68" xfId="0" applyFont="1" applyFill="1" applyBorder="1"/>
    <xf numFmtId="0" fontId="2" fillId="2" borderId="66" xfId="0" applyFont="1" applyFill="1" applyBorder="1" applyAlignment="1">
      <alignment horizontal="centerContinuous"/>
    </xf>
    <xf numFmtId="0" fontId="2" fillId="2" borderId="67" xfId="0" applyFont="1" applyFill="1" applyBorder="1" applyAlignment="1">
      <alignment horizontal="centerContinuous"/>
    </xf>
    <xf numFmtId="0" fontId="2" fillId="2" borderId="68" xfId="0" applyFont="1" applyFill="1" applyBorder="1" applyAlignment="1">
      <alignment horizontal="centerContinuous"/>
    </xf>
    <xf numFmtId="0" fontId="0" fillId="0" borderId="69" xfId="0" applyBorder="1"/>
    <xf numFmtId="0" fontId="0" fillId="0" borderId="59" xfId="0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0" borderId="49" xfId="0" applyBorder="1"/>
    <xf numFmtId="0" fontId="0" fillId="0" borderId="74" xfId="0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 applyAlignment="1">
      <alignment horizontal="right"/>
    </xf>
    <xf numFmtId="0" fontId="2" fillId="2" borderId="69" xfId="0" applyFont="1" applyFill="1" applyBorder="1" applyAlignment="1">
      <alignment horizontal="centerContinuous"/>
    </xf>
    <xf numFmtId="0" fontId="2" fillId="2" borderId="59" xfId="0" applyFont="1" applyFill="1" applyBorder="1" applyAlignment="1">
      <alignment horizontal="centerContinuous"/>
    </xf>
    <xf numFmtId="0" fontId="2" fillId="2" borderId="70" xfId="0" applyFont="1" applyFill="1" applyBorder="1" applyAlignment="1">
      <alignment horizontal="centerContinuous"/>
    </xf>
    <xf numFmtId="43" fontId="0" fillId="0" borderId="71" xfId="1" applyFont="1" applyBorder="1" applyAlignment="1">
      <alignment wrapText="1"/>
    </xf>
    <xf numFmtId="43" fontId="0" fillId="0" borderId="0" xfId="1" applyFont="1" applyBorder="1" applyAlignment="1">
      <alignment wrapText="1"/>
    </xf>
    <xf numFmtId="43" fontId="0" fillId="0" borderId="72" xfId="1" applyFont="1" applyBorder="1" applyAlignment="1">
      <alignment wrapText="1"/>
    </xf>
    <xf numFmtId="43" fontId="0" fillId="0" borderId="0" xfId="0" applyNumberFormat="1"/>
    <xf numFmtId="0" fontId="0" fillId="0" borderId="67" xfId="0" applyBorder="1" applyAlignment="1"/>
    <xf numFmtId="0" fontId="13" fillId="0" borderId="0" xfId="0" applyFont="1"/>
    <xf numFmtId="0" fontId="13" fillId="2" borderId="69" xfId="0" applyFont="1" applyFill="1" applyBorder="1" applyAlignment="1">
      <alignment horizontal="centerContinuous"/>
    </xf>
    <xf numFmtId="0" fontId="13" fillId="2" borderId="59" xfId="0" applyFont="1" applyFill="1" applyBorder="1" applyAlignment="1">
      <alignment horizontal="centerContinuous"/>
    </xf>
    <xf numFmtId="0" fontId="13" fillId="2" borderId="70" xfId="0" applyFont="1" applyFill="1" applyBorder="1" applyAlignment="1">
      <alignment horizontal="centerContinuous"/>
    </xf>
    <xf numFmtId="0" fontId="2" fillId="0" borderId="71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72" xfId="0" applyFont="1" applyBorder="1" applyAlignment="1">
      <alignment horizontal="centerContinuous"/>
    </xf>
    <xf numFmtId="0" fontId="2" fillId="0" borderId="71" xfId="0" applyFont="1" applyBorder="1"/>
    <xf numFmtId="0" fontId="2" fillId="0" borderId="72" xfId="0" applyFont="1" applyBorder="1"/>
    <xf numFmtId="0" fontId="2" fillId="0" borderId="49" xfId="0" applyFont="1" applyBorder="1"/>
    <xf numFmtId="0" fontId="2" fillId="0" borderId="0" xfId="0" applyFont="1" applyFill="1"/>
    <xf numFmtId="43" fontId="2" fillId="0" borderId="0" xfId="0" applyNumberFormat="1" applyFont="1" applyFill="1"/>
    <xf numFmtId="43" fontId="0" fillId="0" borderId="0" xfId="0" applyNumberFormat="1" applyFill="1"/>
    <xf numFmtId="0" fontId="13" fillId="0" borderId="0" xfId="0" applyFont="1" applyFill="1"/>
    <xf numFmtId="43" fontId="2" fillId="0" borderId="0" xfId="0" applyNumberFormat="1" applyFont="1"/>
    <xf numFmtId="0" fontId="5" fillId="0" borderId="0" xfId="3" applyFont="1"/>
    <xf numFmtId="0" fontId="15" fillId="0" borderId="0" xfId="3"/>
    <xf numFmtId="0" fontId="17" fillId="0" borderId="0" xfId="3" applyFont="1"/>
    <xf numFmtId="0" fontId="5" fillId="0" borderId="0" xfId="3" applyFont="1" applyAlignment="1">
      <alignment horizontal="center"/>
    </xf>
    <xf numFmtId="0" fontId="16" fillId="0" borderId="0" xfId="3" applyFont="1" applyAlignment="1">
      <alignment horizontal="left"/>
    </xf>
    <xf numFmtId="0" fontId="16" fillId="0" borderId="0" xfId="3" applyFont="1" applyAlignment="1">
      <alignment horizontal="center"/>
    </xf>
    <xf numFmtId="0" fontId="5" fillId="0" borderId="21" xfId="3" applyFont="1" applyBorder="1"/>
    <xf numFmtId="0" fontId="5" fillId="0" borderId="22" xfId="3" applyFont="1" applyBorder="1"/>
    <xf numFmtId="43" fontId="5" fillId="0" borderId="21" xfId="4" applyFont="1" applyBorder="1" applyAlignment="1">
      <alignment vertical="center"/>
    </xf>
    <xf numFmtId="43" fontId="5" fillId="0" borderId="19" xfId="4" applyFont="1" applyBorder="1" applyAlignment="1">
      <alignment vertical="center"/>
    </xf>
    <xf numFmtId="7" fontId="15" fillId="0" borderId="0" xfId="3" applyNumberFormat="1"/>
    <xf numFmtId="0" fontId="5" fillId="0" borderId="13" xfId="3" applyFont="1" applyBorder="1"/>
    <xf numFmtId="43" fontId="5" fillId="0" borderId="13" xfId="4" applyFont="1" applyBorder="1"/>
    <xf numFmtId="43" fontId="5" fillId="0" borderId="7" xfId="4" applyFont="1" applyBorder="1" applyAlignment="1">
      <alignment vertical="center"/>
    </xf>
    <xf numFmtId="43" fontId="5" fillId="0" borderId="7" xfId="4" applyFont="1" applyBorder="1"/>
    <xf numFmtId="43" fontId="5" fillId="0" borderId="13" xfId="4" applyFont="1" applyBorder="1" applyAlignment="1">
      <alignment vertical="center"/>
    </xf>
    <xf numFmtId="0" fontId="5" fillId="3" borderId="23" xfId="3" applyFont="1" applyFill="1" applyBorder="1"/>
    <xf numFmtId="0" fontId="5" fillId="3" borderId="24" xfId="3" applyFont="1" applyFill="1" applyBorder="1"/>
    <xf numFmtId="0" fontId="5" fillId="3" borderId="25" xfId="3" applyFont="1" applyFill="1" applyBorder="1"/>
    <xf numFmtId="4" fontId="5" fillId="0" borderId="0" xfId="3" applyNumberFormat="1" applyFont="1"/>
    <xf numFmtId="43" fontId="15" fillId="0" borderId="0" xfId="3" applyNumberFormat="1"/>
    <xf numFmtId="0" fontId="5" fillId="0" borderId="12" xfId="3" applyFont="1" applyBorder="1"/>
    <xf numFmtId="0" fontId="5" fillId="0" borderId="10" xfId="3" applyFont="1" applyBorder="1"/>
    <xf numFmtId="43" fontId="5" fillId="0" borderId="12" xfId="4" applyFont="1" applyBorder="1"/>
    <xf numFmtId="43" fontId="5" fillId="0" borderId="8" xfId="4" applyFont="1" applyBorder="1"/>
    <xf numFmtId="43" fontId="5" fillId="0" borderId="23" xfId="4" applyFont="1" applyBorder="1" applyAlignment="1">
      <alignment vertical="center"/>
    </xf>
    <xf numFmtId="43" fontId="5" fillId="0" borderId="25" xfId="4" applyFont="1" applyBorder="1" applyAlignment="1">
      <alignment vertical="center"/>
    </xf>
    <xf numFmtId="0" fontId="19" fillId="3" borderId="76" xfId="3" applyFont="1" applyFill="1" applyBorder="1" applyAlignment="1">
      <alignment horizontal="center"/>
    </xf>
    <xf numFmtId="0" fontId="19" fillId="3" borderId="25" xfId="3" applyFont="1" applyFill="1" applyBorder="1"/>
    <xf numFmtId="0" fontId="16" fillId="0" borderId="0" xfId="3" applyFont="1"/>
    <xf numFmtId="0" fontId="16" fillId="0" borderId="77" xfId="3" applyFont="1" applyBorder="1"/>
    <xf numFmtId="0" fontId="16" fillId="0" borderId="7" xfId="3" applyFont="1" applyBorder="1"/>
    <xf numFmtId="0" fontId="5" fillId="0" borderId="77" xfId="3" applyFont="1" applyBorder="1"/>
    <xf numFmtId="0" fontId="5" fillId="0" borderId="7" xfId="3" applyFont="1" applyBorder="1"/>
    <xf numFmtId="0" fontId="5" fillId="0" borderId="48" xfId="3" applyFont="1" applyBorder="1"/>
    <xf numFmtId="0" fontId="5" fillId="0" borderId="49" xfId="3" applyFont="1" applyBorder="1"/>
    <xf numFmtId="0" fontId="5" fillId="0" borderId="78" xfId="3" applyFont="1" applyBorder="1"/>
    <xf numFmtId="0" fontId="5" fillId="0" borderId="37" xfId="3" applyFont="1" applyBorder="1"/>
    <xf numFmtId="0" fontId="5" fillId="0" borderId="79" xfId="3" applyFont="1" applyBorder="1"/>
    <xf numFmtId="0" fontId="5" fillId="0" borderId="67" xfId="3" applyFont="1" applyBorder="1"/>
    <xf numFmtId="0" fontId="16" fillId="0" borderId="67" xfId="3" applyFont="1" applyBorder="1"/>
    <xf numFmtId="0" fontId="5" fillId="0" borderId="75" xfId="3" applyFont="1" applyBorder="1"/>
    <xf numFmtId="0" fontId="5" fillId="0" borderId="80" xfId="3" applyFont="1" applyBorder="1"/>
    <xf numFmtId="0" fontId="5" fillId="0" borderId="58" xfId="3" applyFont="1" applyBorder="1"/>
    <xf numFmtId="0" fontId="16" fillId="0" borderId="59" xfId="3" applyFont="1" applyBorder="1"/>
    <xf numFmtId="0" fontId="16" fillId="0" borderId="81" xfId="3" applyFont="1" applyBorder="1"/>
    <xf numFmtId="0" fontId="5" fillId="0" borderId="60" xfId="3" applyFont="1" applyBorder="1"/>
    <xf numFmtId="44" fontId="5" fillId="0" borderId="7" xfId="3" applyNumberFormat="1" applyFont="1" applyBorder="1"/>
    <xf numFmtId="44" fontId="5" fillId="0" borderId="37" xfId="3" applyNumberFormat="1" applyFont="1" applyBorder="1"/>
    <xf numFmtId="0" fontId="5" fillId="0" borderId="44" xfId="3" applyFont="1" applyBorder="1"/>
    <xf numFmtId="0" fontId="5" fillId="0" borderId="45" xfId="3" applyFont="1" applyBorder="1"/>
    <xf numFmtId="0" fontId="16" fillId="0" borderId="45" xfId="3" applyFont="1" applyBorder="1"/>
    <xf numFmtId="0" fontId="5" fillId="0" borderId="82" xfId="3" applyFont="1" applyBorder="1"/>
    <xf numFmtId="43" fontId="5" fillId="0" borderId="82" xfId="4" applyFont="1" applyBorder="1"/>
    <xf numFmtId="0" fontId="16" fillId="0" borderId="10" xfId="3" applyFont="1" applyBorder="1"/>
    <xf numFmtId="0" fontId="5" fillId="0" borderId="83" xfId="3" applyFont="1" applyBorder="1"/>
    <xf numFmtId="44" fontId="5" fillId="0" borderId="8" xfId="3" applyNumberFormat="1" applyFont="1" applyBorder="1"/>
    <xf numFmtId="0" fontId="16" fillId="0" borderId="13" xfId="3" applyFont="1" applyBorder="1" applyAlignment="1">
      <alignment horizontal="center"/>
    </xf>
    <xf numFmtId="0" fontId="20" fillId="0" borderId="0" xfId="3" applyFont="1"/>
    <xf numFmtId="0" fontId="18" fillId="0" borderId="10" xfId="3" applyFont="1" applyBorder="1"/>
    <xf numFmtId="4" fontId="0" fillId="0" borderId="0" xfId="0" applyNumberFormat="1"/>
    <xf numFmtId="0" fontId="4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4" fontId="0" fillId="0" borderId="24" xfId="0" applyNumberFormat="1" applyBorder="1" applyAlignment="1"/>
    <xf numFmtId="0" fontId="0" fillId="0" borderId="21" xfId="0" applyBorder="1" applyAlignment="1"/>
    <xf numFmtId="0" fontId="0" fillId="0" borderId="22" xfId="0" applyBorder="1" applyAlignment="1"/>
    <xf numFmtId="4" fontId="0" fillId="0" borderId="22" xfId="0" applyNumberFormat="1" applyBorder="1" applyAlignment="1"/>
    <xf numFmtId="0" fontId="0" fillId="0" borderId="19" xfId="0" applyBorder="1" applyAlignment="1"/>
    <xf numFmtId="2" fontId="0" fillId="0" borderId="0" xfId="0" applyNumberFormat="1"/>
    <xf numFmtId="165" fontId="0" fillId="0" borderId="24" xfId="0" applyNumberFormat="1" applyBorder="1" applyAlignment="1"/>
    <xf numFmtId="164" fontId="0" fillId="0" borderId="0" xfId="0" applyNumberFormat="1"/>
    <xf numFmtId="0" fontId="0" fillId="4" borderId="0" xfId="0" applyFill="1"/>
    <xf numFmtId="7" fontId="0" fillId="4" borderId="0" xfId="0" applyNumberFormat="1" applyFill="1"/>
    <xf numFmtId="4" fontId="0" fillId="4" borderId="0" xfId="0" applyNumberFormat="1" applyFill="1"/>
    <xf numFmtId="0" fontId="0" fillId="5" borderId="0" xfId="0" applyFill="1"/>
    <xf numFmtId="4" fontId="0" fillId="5" borderId="0" xfId="0" applyNumberFormat="1" applyFill="1"/>
    <xf numFmtId="7" fontId="0" fillId="5" borderId="0" xfId="0" applyNumberFormat="1" applyFill="1"/>
    <xf numFmtId="2" fontId="0" fillId="5" borderId="0" xfId="0" applyNumberFormat="1" applyFill="1"/>
    <xf numFmtId="1" fontId="0" fillId="4" borderId="0" xfId="0" applyNumberFormat="1" applyFill="1"/>
    <xf numFmtId="7" fontId="0" fillId="0" borderId="0" xfId="0" applyNumberFormat="1" applyFill="1"/>
    <xf numFmtId="2" fontId="0" fillId="0" borderId="0" xfId="0" applyNumberFormat="1" applyFill="1"/>
    <xf numFmtId="0" fontId="4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4" fontId="0" fillId="0" borderId="69" xfId="0" applyNumberFormat="1" applyBorder="1" applyAlignment="1">
      <alignment horizontal="right"/>
    </xf>
    <xf numFmtId="4" fontId="0" fillId="0" borderId="59" xfId="0" applyNumberFormat="1" applyBorder="1" applyAlignment="1">
      <alignment horizontal="right"/>
    </xf>
    <xf numFmtId="4" fontId="0" fillId="0" borderId="70" xfId="0" applyNumberFormat="1" applyBorder="1" applyAlignment="1">
      <alignment horizontal="right"/>
    </xf>
    <xf numFmtId="43" fontId="0" fillId="0" borderId="69" xfId="1" applyFont="1" applyBorder="1" applyAlignment="1">
      <alignment wrapText="1"/>
    </xf>
    <xf numFmtId="43" fontId="0" fillId="0" borderId="59" xfId="1" applyFont="1" applyBorder="1" applyAlignment="1">
      <alignment wrapText="1"/>
    </xf>
    <xf numFmtId="43" fontId="0" fillId="0" borderId="70" xfId="1" applyFont="1" applyBorder="1" applyAlignment="1">
      <alignment wrapText="1"/>
    </xf>
    <xf numFmtId="43" fontId="0" fillId="0" borderId="71" xfId="1" applyFont="1" applyBorder="1" applyAlignment="1">
      <alignment wrapText="1"/>
    </xf>
    <xf numFmtId="43" fontId="0" fillId="0" borderId="0" xfId="1" applyFont="1" applyBorder="1" applyAlignment="1">
      <alignment wrapText="1"/>
    </xf>
    <xf numFmtId="43" fontId="0" fillId="0" borderId="72" xfId="1" applyFont="1" applyBorder="1" applyAlignment="1">
      <alignment wrapText="1"/>
    </xf>
    <xf numFmtId="43" fontId="2" fillId="0" borderId="66" xfId="1" applyFont="1" applyBorder="1" applyAlignment="1">
      <alignment wrapText="1"/>
    </xf>
    <xf numFmtId="43" fontId="2" fillId="0" borderId="67" xfId="1" applyFont="1" applyBorder="1" applyAlignment="1">
      <alignment wrapText="1"/>
    </xf>
    <xf numFmtId="43" fontId="2" fillId="0" borderId="68" xfId="1" applyFont="1" applyBorder="1" applyAlignment="1">
      <alignment wrapText="1"/>
    </xf>
    <xf numFmtId="0" fontId="2" fillId="2" borderId="75" xfId="0" applyFont="1" applyFill="1" applyBorder="1" applyAlignment="1">
      <alignment vertical="center" wrapText="1"/>
    </xf>
    <xf numFmtId="0" fontId="2" fillId="2" borderId="75" xfId="0" applyFont="1" applyFill="1" applyBorder="1" applyAlignment="1">
      <alignment horizontal="center" wrapText="1"/>
    </xf>
    <xf numFmtId="0" fontId="2" fillId="2" borderId="75" xfId="0" applyFont="1" applyFill="1" applyBorder="1" applyAlignment="1">
      <alignment horizontal="center" vertical="center" wrapText="1"/>
    </xf>
    <xf numFmtId="43" fontId="0" fillId="0" borderId="71" xfId="0" applyNumberFormat="1" applyBorder="1" applyAlignment="1">
      <alignment wrapText="1"/>
    </xf>
    <xf numFmtId="43" fontId="0" fillId="0" borderId="0" xfId="0" applyNumberFormat="1" applyAlignment="1">
      <alignment wrapText="1"/>
    </xf>
    <xf numFmtId="43" fontId="0" fillId="0" borderId="72" xfId="0" applyNumberFormat="1" applyBorder="1" applyAlignment="1">
      <alignment wrapText="1"/>
    </xf>
    <xf numFmtId="0" fontId="0" fillId="0" borderId="69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70" xfId="0" applyBorder="1" applyAlignment="1">
      <alignment horizontal="center" wrapText="1"/>
    </xf>
    <xf numFmtId="43" fontId="0" fillId="0" borderId="69" xfId="0" applyNumberFormat="1" applyBorder="1" applyAlignment="1">
      <alignment wrapText="1"/>
    </xf>
    <xf numFmtId="0" fontId="0" fillId="0" borderId="59" xfId="0" applyBorder="1" applyAlignment="1">
      <alignment wrapText="1"/>
    </xf>
    <xf numFmtId="0" fontId="0" fillId="0" borderId="70" xfId="0" applyBorder="1" applyAlignment="1">
      <alignment wrapText="1"/>
    </xf>
    <xf numFmtId="43" fontId="0" fillId="0" borderId="59" xfId="0" applyNumberFormat="1" applyBorder="1" applyAlignment="1">
      <alignment wrapText="1"/>
    </xf>
    <xf numFmtId="43" fontId="0" fillId="0" borderId="70" xfId="0" applyNumberFormat="1" applyBorder="1" applyAlignment="1">
      <alignment wrapText="1"/>
    </xf>
    <xf numFmtId="0" fontId="0" fillId="0" borderId="7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2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72" xfId="0" applyBorder="1" applyAlignment="1">
      <alignment wrapText="1"/>
    </xf>
    <xf numFmtId="43" fontId="2" fillId="0" borderId="73" xfId="0" applyNumberFormat="1" applyFont="1" applyBorder="1" applyAlignment="1">
      <alignment wrapText="1"/>
    </xf>
    <xf numFmtId="0" fontId="2" fillId="0" borderId="49" xfId="0" applyFont="1" applyBorder="1" applyAlignment="1">
      <alignment wrapText="1"/>
    </xf>
    <xf numFmtId="0" fontId="2" fillId="0" borderId="74" xfId="0" applyFont="1" applyBorder="1" applyAlignment="1">
      <alignment wrapText="1"/>
    </xf>
    <xf numFmtId="0" fontId="0" fillId="0" borderId="73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74" xfId="0" applyBorder="1" applyAlignment="1">
      <alignment wrapText="1"/>
    </xf>
    <xf numFmtId="43" fontId="0" fillId="0" borderId="73" xfId="1" applyFont="1" applyBorder="1" applyAlignment="1">
      <alignment wrapText="1"/>
    </xf>
    <xf numFmtId="43" fontId="0" fillId="0" borderId="49" xfId="1" applyFont="1" applyBorder="1" applyAlignment="1">
      <alignment wrapText="1"/>
    </xf>
    <xf numFmtId="43" fontId="0" fillId="0" borderId="74" xfId="1" applyFont="1" applyBorder="1" applyAlignment="1">
      <alignment wrapText="1"/>
    </xf>
    <xf numFmtId="0" fontId="2" fillId="0" borderId="73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0" borderId="74" xfId="0" applyFont="1" applyBorder="1" applyAlignment="1">
      <alignment horizontal="center" wrapText="1"/>
    </xf>
    <xf numFmtId="0" fontId="2" fillId="0" borderId="66" xfId="0" applyFont="1" applyBorder="1" applyAlignment="1">
      <alignment wrapText="1"/>
    </xf>
    <xf numFmtId="0" fontId="2" fillId="0" borderId="67" xfId="0" applyFont="1" applyBorder="1" applyAlignment="1">
      <alignment wrapText="1"/>
    </xf>
    <xf numFmtId="0" fontId="2" fillId="0" borderId="68" xfId="0" applyFont="1" applyBorder="1" applyAlignment="1">
      <alignment wrapText="1"/>
    </xf>
    <xf numFmtId="0" fontId="0" fillId="0" borderId="73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2" fillId="0" borderId="7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5" fillId="3" borderId="23" xfId="3" applyFont="1" applyFill="1" applyBorder="1" applyAlignment="1">
      <alignment horizontal="center" vertical="center"/>
    </xf>
    <xf numFmtId="0" fontId="5" fillId="3" borderId="24" xfId="3" applyFont="1" applyFill="1" applyBorder="1" applyAlignment="1">
      <alignment horizontal="center" vertical="center"/>
    </xf>
    <xf numFmtId="0" fontId="5" fillId="3" borderId="25" xfId="3" applyFont="1" applyFill="1" applyBorder="1" applyAlignment="1">
      <alignment horizontal="center" vertical="center"/>
    </xf>
    <xf numFmtId="0" fontId="16" fillId="0" borderId="0" xfId="3" applyFont="1" applyAlignment="1">
      <alignment horizontal="center"/>
    </xf>
    <xf numFmtId="0" fontId="16" fillId="3" borderId="23" xfId="3" applyFont="1" applyFill="1" applyBorder="1" applyAlignment="1">
      <alignment horizontal="center"/>
    </xf>
    <xf numFmtId="0" fontId="16" fillId="3" borderId="24" xfId="3" applyFont="1" applyFill="1" applyBorder="1" applyAlignment="1">
      <alignment horizontal="center"/>
    </xf>
    <xf numFmtId="0" fontId="16" fillId="3" borderId="25" xfId="3" applyFont="1" applyFill="1" applyBorder="1" applyAlignment="1">
      <alignment horizontal="center"/>
    </xf>
    <xf numFmtId="0" fontId="16" fillId="0" borderId="23" xfId="3" applyFont="1" applyBorder="1" applyAlignment="1">
      <alignment horizontal="right"/>
    </xf>
    <xf numFmtId="0" fontId="16" fillId="0" borderId="24" xfId="3" applyFont="1" applyBorder="1" applyAlignment="1">
      <alignment horizontal="right"/>
    </xf>
    <xf numFmtId="0" fontId="16" fillId="3" borderId="21" xfId="3" applyFont="1" applyFill="1" applyBorder="1" applyAlignment="1">
      <alignment horizontal="center"/>
    </xf>
    <xf numFmtId="0" fontId="16" fillId="3" borderId="22" xfId="3" applyFont="1" applyFill="1" applyBorder="1" applyAlignment="1">
      <alignment horizontal="center"/>
    </xf>
    <xf numFmtId="0" fontId="16" fillId="3" borderId="19" xfId="3" applyFont="1" applyFill="1" applyBorder="1" applyAlignment="1">
      <alignment horizontal="center"/>
    </xf>
    <xf numFmtId="0" fontId="18" fillId="3" borderId="23" xfId="3" applyFont="1" applyFill="1" applyBorder="1" applyAlignment="1">
      <alignment horizontal="center"/>
    </xf>
    <xf numFmtId="0" fontId="18" fillId="3" borderId="24" xfId="3" applyFont="1" applyFill="1" applyBorder="1" applyAlignment="1">
      <alignment horizontal="center"/>
    </xf>
    <xf numFmtId="0" fontId="17" fillId="3" borderId="24" xfId="3" applyFont="1" applyFill="1" applyBorder="1" applyAlignment="1">
      <alignment horizontal="center"/>
    </xf>
    <xf numFmtId="0" fontId="16" fillId="0" borderId="13" xfId="3" applyFont="1" applyBorder="1" applyAlignment="1">
      <alignment horizontal="center"/>
    </xf>
    <xf numFmtId="0" fontId="16" fillId="0" borderId="22" xfId="3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9" fillId="0" borderId="48" xfId="3" applyFont="1" applyBorder="1" applyAlignment="1">
      <alignment horizontal="center"/>
    </xf>
    <xf numFmtId="0" fontId="19" fillId="0" borderId="49" xfId="3" applyFont="1" applyBorder="1" applyAlignment="1">
      <alignment horizontal="center"/>
    </xf>
    <xf numFmtId="0" fontId="19" fillId="0" borderId="37" xfId="3" applyFont="1" applyBorder="1" applyAlignment="1">
      <alignment horizontal="center"/>
    </xf>
    <xf numFmtId="0" fontId="18" fillId="0" borderId="12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0" fontId="18" fillId="0" borderId="8" xfId="3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2" fontId="0" fillId="0" borderId="29" xfId="0" applyNumberForma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2" borderId="63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2" fontId="0" fillId="0" borderId="53" xfId="0" applyNumberForma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/>
    </xf>
    <xf numFmtId="2" fontId="2" fillId="0" borderId="54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0" fontId="0" fillId="0" borderId="50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4" fontId="0" fillId="0" borderId="39" xfId="0" applyNumberForma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center"/>
    </xf>
    <xf numFmtId="4" fontId="2" fillId="0" borderId="40" xfId="0" applyNumberFormat="1" applyFont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0" fillId="0" borderId="29" xfId="0" applyNumberFormat="1" applyBorder="1" applyAlignment="1">
      <alignment horizontal="center" vertical="center" wrapText="1"/>
    </xf>
    <xf numFmtId="44" fontId="2" fillId="0" borderId="44" xfId="2" applyFont="1" applyBorder="1" applyAlignment="1">
      <alignment horizontal="left" vertical="center" wrapText="1"/>
    </xf>
    <xf numFmtId="44" fontId="2" fillId="0" borderId="45" xfId="2" applyFont="1" applyBorder="1" applyAlignment="1">
      <alignment horizontal="left" vertical="center" wrapText="1"/>
    </xf>
    <xf numFmtId="44" fontId="2" fillId="0" borderId="34" xfId="2" applyFont="1" applyBorder="1" applyAlignment="1">
      <alignment horizontal="left" vertical="center" wrapText="1"/>
    </xf>
    <xf numFmtId="7" fontId="2" fillId="0" borderId="33" xfId="2" applyNumberFormat="1" applyFont="1" applyBorder="1" applyAlignment="1">
      <alignment horizontal="center" vertical="center" wrapText="1"/>
    </xf>
    <xf numFmtId="7" fontId="2" fillId="0" borderId="34" xfId="2" applyNumberFormat="1" applyFont="1" applyBorder="1" applyAlignment="1">
      <alignment horizontal="center" vertical="center" wrapText="1"/>
    </xf>
    <xf numFmtId="7" fontId="2" fillId="0" borderId="38" xfId="2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4" fontId="0" fillId="0" borderId="53" xfId="0" applyNumberFormat="1" applyBorder="1" applyAlignment="1">
      <alignment horizontal="center" vertical="center" wrapText="1"/>
    </xf>
    <xf numFmtId="4" fontId="2" fillId="0" borderId="53" xfId="0" applyNumberFormat="1" applyFont="1" applyBorder="1" applyAlignment="1">
      <alignment horizontal="center"/>
    </xf>
    <xf numFmtId="4" fontId="2" fillId="0" borderId="54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8" fontId="2" fillId="0" borderId="59" xfId="0" applyNumberFormat="1" applyFont="1" applyBorder="1" applyAlignment="1">
      <alignment horizontal="center" vertical="center" wrapText="1"/>
    </xf>
    <xf numFmtId="8" fontId="2" fillId="0" borderId="60" xfId="0" applyNumberFormat="1" applyFont="1" applyBorder="1" applyAlignment="1">
      <alignment horizontal="center" vertical="center" wrapText="1"/>
    </xf>
    <xf numFmtId="8" fontId="2" fillId="0" borderId="58" xfId="0" applyNumberFormat="1" applyFont="1" applyBorder="1" applyAlignment="1">
      <alignment horizontal="center" vertical="center" wrapText="1"/>
    </xf>
    <xf numFmtId="8" fontId="2" fillId="0" borderId="61" xfId="0" applyNumberFormat="1" applyFont="1" applyBorder="1" applyAlignment="1">
      <alignment horizontal="center" vertical="center" wrapText="1"/>
    </xf>
    <xf numFmtId="8" fontId="2" fillId="0" borderId="62" xfId="0" applyNumberFormat="1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7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7" fontId="2" fillId="2" borderId="23" xfId="0" applyNumberFormat="1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7" fontId="2" fillId="2" borderId="55" xfId="0" applyNumberFormat="1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2" fontId="0" fillId="0" borderId="46" xfId="0" applyNumberFormat="1" applyBorder="1" applyAlignment="1">
      <alignment horizontal="center" vertical="center" wrapText="1"/>
    </xf>
    <xf numFmtId="2" fontId="0" fillId="0" borderId="47" xfId="0" applyNumberFormat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2" fontId="0" fillId="0" borderId="57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8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center" vertical="center" wrapText="1"/>
    </xf>
    <xf numFmtId="164" fontId="2" fillId="2" borderId="3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164" fontId="2" fillId="2" borderId="38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40" fontId="0" fillId="0" borderId="20" xfId="1" applyNumberFormat="1" applyFont="1" applyBorder="1" applyAlignment="1">
      <alignment horizontal="center" vertical="center" wrapText="1"/>
    </xf>
    <xf numFmtId="40" fontId="0" fillId="0" borderId="0" xfId="1" applyNumberFormat="1" applyFont="1" applyBorder="1" applyAlignment="1">
      <alignment horizontal="center" vertical="center" wrapText="1"/>
    </xf>
    <xf numFmtId="40" fontId="0" fillId="0" borderId="7" xfId="1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0" fontId="0" fillId="0" borderId="35" xfId="1" applyNumberFormat="1" applyFont="1" applyBorder="1" applyAlignment="1">
      <alignment horizontal="center" vertical="center" wrapText="1"/>
    </xf>
    <xf numFmtId="40" fontId="0" fillId="0" borderId="49" xfId="1" applyNumberFormat="1" applyFont="1" applyBorder="1" applyAlignment="1">
      <alignment horizontal="center" vertical="center" wrapText="1"/>
    </xf>
    <xf numFmtId="40" fontId="0" fillId="0" borderId="37" xfId="1" applyNumberFormat="1" applyFont="1" applyBorder="1" applyAlignment="1">
      <alignment horizontal="center" vertical="center" wrapText="1"/>
    </xf>
    <xf numFmtId="7" fontId="2" fillId="0" borderId="33" xfId="0" applyNumberFormat="1" applyFont="1" applyBorder="1" applyAlignment="1">
      <alignment horizontal="center"/>
    </xf>
    <xf numFmtId="7" fontId="2" fillId="0" borderId="45" xfId="0" applyNumberFormat="1" applyFont="1" applyBorder="1" applyAlignment="1">
      <alignment horizontal="center"/>
    </xf>
    <xf numFmtId="7" fontId="2" fillId="0" borderId="38" xfId="0" applyNumberFormat="1" applyFont="1" applyBorder="1" applyAlignment="1">
      <alignment horizontal="center"/>
    </xf>
    <xf numFmtId="0" fontId="0" fillId="0" borderId="47" xfId="0" applyBorder="1" applyAlignment="1">
      <alignment horizontal="left" vertical="center" wrapText="1"/>
    </xf>
    <xf numFmtId="40" fontId="0" fillId="0" borderId="46" xfId="1" applyNumberFormat="1" applyFont="1" applyBorder="1" applyAlignment="1">
      <alignment horizontal="center" vertical="center" wrapText="1"/>
    </xf>
    <xf numFmtId="40" fontId="0" fillId="0" borderId="51" xfId="1" applyNumberFormat="1" applyFont="1" applyBorder="1" applyAlignment="1">
      <alignment horizontal="center" vertical="center" wrapText="1"/>
    </xf>
    <xf numFmtId="40" fontId="0" fillId="0" borderId="57" xfId="1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7" fontId="2" fillId="2" borderId="27" xfId="0" applyNumberFormat="1" applyFont="1" applyFill="1" applyBorder="1" applyAlignment="1">
      <alignment horizontal="center"/>
    </xf>
    <xf numFmtId="7" fontId="2" fillId="2" borderId="28" xfId="0" applyNumberFormat="1" applyFont="1" applyFill="1" applyBorder="1" applyAlignment="1">
      <alignment horizontal="center"/>
    </xf>
    <xf numFmtId="7" fontId="2" fillId="0" borderId="62" xfId="0" applyNumberFormat="1" applyFont="1" applyBorder="1" applyAlignment="1">
      <alignment horizontal="center"/>
    </xf>
    <xf numFmtId="7" fontId="2" fillId="0" borderId="59" xfId="0" applyNumberFormat="1" applyFont="1" applyBorder="1" applyAlignment="1">
      <alignment horizontal="center"/>
    </xf>
    <xf numFmtId="7" fontId="2" fillId="0" borderId="60" xfId="0" applyNumberFormat="1" applyFont="1" applyBorder="1" applyAlignment="1">
      <alignment horizontal="center"/>
    </xf>
    <xf numFmtId="2" fontId="0" fillId="0" borderId="39" xfId="0" applyNumberForma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/>
    </xf>
    <xf numFmtId="1" fontId="2" fillId="2" borderId="33" xfId="0" applyNumberFormat="1" applyFont="1" applyFill="1" applyBorder="1" applyAlignment="1">
      <alignment horizontal="center" vertical="center" wrapText="1"/>
    </xf>
    <xf numFmtId="1" fontId="2" fillId="2" borderId="3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2" fontId="0" fillId="6" borderId="29" xfId="0" applyNumberFormat="1" applyFill="1" applyBorder="1" applyAlignment="1">
      <alignment horizontal="center" vertical="center" wrapText="1"/>
    </xf>
    <xf numFmtId="4" fontId="0" fillId="6" borderId="39" xfId="0" applyNumberFormat="1" applyFill="1" applyBorder="1" applyAlignment="1">
      <alignment horizontal="center" vertical="center" wrapText="1"/>
    </xf>
    <xf numFmtId="2" fontId="0" fillId="0" borderId="20" xfId="0" applyNumberFormat="1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 wrapText="1"/>
    </xf>
    <xf numFmtId="7" fontId="2" fillId="0" borderId="33" xfId="0" applyNumberFormat="1" applyFont="1" applyFill="1" applyBorder="1" applyAlignment="1">
      <alignment horizontal="center"/>
    </xf>
    <xf numFmtId="7" fontId="2" fillId="0" borderId="45" xfId="0" applyNumberFormat="1" applyFont="1" applyFill="1" applyBorder="1" applyAlignment="1">
      <alignment horizontal="center"/>
    </xf>
    <xf numFmtId="7" fontId="2" fillId="0" borderId="38" xfId="0" applyNumberFormat="1" applyFont="1" applyFill="1" applyBorder="1" applyAlignment="1">
      <alignment horizontal="center"/>
    </xf>
  </cellXfs>
  <cellStyles count="5">
    <cellStyle name="Millares" xfId="1" builtinId="3"/>
    <cellStyle name="Millares 2" xfId="4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6348</xdr:colOff>
      <xdr:row>0</xdr:row>
      <xdr:rowOff>0</xdr:rowOff>
    </xdr:from>
    <xdr:to>
      <xdr:col>9</xdr:col>
      <xdr:colOff>152945</xdr:colOff>
      <xdr:row>2</xdr:row>
      <xdr:rowOff>184150</xdr:rowOff>
    </xdr:to>
    <xdr:pic>
      <xdr:nvPicPr>
        <xdr:cNvPr id="2" name="Imagen 1" descr="https://www.finanzastlax.gob.mx/spf/templates/proton_master_3/img/v2017/header_chido(1).jpg">
          <a:extLst>
            <a:ext uri="{FF2B5EF4-FFF2-40B4-BE49-F238E27FC236}">
              <a16:creationId xmlns="" xmlns:a16="http://schemas.microsoft.com/office/drawing/2014/main" id="{5920A040-BFE9-486E-88CC-DA6AE87C9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79" r="36490"/>
        <a:stretch/>
      </xdr:blipFill>
      <xdr:spPr bwMode="auto">
        <a:xfrm>
          <a:off x="6348" y="0"/>
          <a:ext cx="1822997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850" y="280553"/>
          <a:ext cx="1464669" cy="65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850" y="280553"/>
          <a:ext cx="1464669" cy="65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850" y="280553"/>
          <a:ext cx="1464669" cy="65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850" y="280553"/>
          <a:ext cx="1464669" cy="65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850" y="280553"/>
          <a:ext cx="1464669" cy="65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11906</xdr:colOff>
      <xdr:row>4</xdr:row>
      <xdr:rowOff>11907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6E3DAFF-CBC7-4F4E-9854-F457427F5D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35906" cy="6596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850" y="280553"/>
          <a:ext cx="1464669" cy="65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850" y="280553"/>
          <a:ext cx="1464669" cy="65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850" y="280553"/>
          <a:ext cx="1464669" cy="65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850" y="280553"/>
          <a:ext cx="1464669" cy="65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850" y="280553"/>
          <a:ext cx="1464669" cy="65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6348</xdr:colOff>
      <xdr:row>0</xdr:row>
      <xdr:rowOff>0</xdr:rowOff>
    </xdr:from>
    <xdr:to>
      <xdr:col>9</xdr:col>
      <xdr:colOff>152945</xdr:colOff>
      <xdr:row>2</xdr:row>
      <xdr:rowOff>184150</xdr:rowOff>
    </xdr:to>
    <xdr:pic>
      <xdr:nvPicPr>
        <xdr:cNvPr id="2" name="Imagen 1" descr="https://www.finanzastlax.gob.mx/spf/templates/proton_master_3/img/v2017/header_chido(1).jpg">
          <a:extLst>
            <a:ext uri="{FF2B5EF4-FFF2-40B4-BE49-F238E27FC236}">
              <a16:creationId xmlns="" xmlns:a16="http://schemas.microsoft.com/office/drawing/2014/main" id="{5920A040-BFE9-486E-88CC-DA6AE87C9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79" r="36490"/>
        <a:stretch/>
      </xdr:blipFill>
      <xdr:spPr bwMode="auto">
        <a:xfrm>
          <a:off x="6348" y="0"/>
          <a:ext cx="1822997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850" y="280553"/>
          <a:ext cx="1464669" cy="65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11906</xdr:colOff>
      <xdr:row>4</xdr:row>
      <xdr:rowOff>11907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6E3DAFF-CBC7-4F4E-9854-F457427F5D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35906" cy="6596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6348</xdr:colOff>
      <xdr:row>0</xdr:row>
      <xdr:rowOff>0</xdr:rowOff>
    </xdr:from>
    <xdr:to>
      <xdr:col>9</xdr:col>
      <xdr:colOff>152945</xdr:colOff>
      <xdr:row>2</xdr:row>
      <xdr:rowOff>184150</xdr:rowOff>
    </xdr:to>
    <xdr:pic>
      <xdr:nvPicPr>
        <xdr:cNvPr id="2" name="Imagen 1" descr="https://www.finanzastlax.gob.mx/spf/templates/proton_master_3/img/v2017/header_chido(1).jpg">
          <a:extLst>
            <a:ext uri="{FF2B5EF4-FFF2-40B4-BE49-F238E27FC236}">
              <a16:creationId xmlns="" xmlns:a16="http://schemas.microsoft.com/office/drawing/2014/main" id="{5920A040-BFE9-486E-88CC-DA6AE87C9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79" r="36490"/>
        <a:stretch/>
      </xdr:blipFill>
      <xdr:spPr bwMode="auto">
        <a:xfrm>
          <a:off x="6348" y="0"/>
          <a:ext cx="1822997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11906</xdr:colOff>
      <xdr:row>4</xdr:row>
      <xdr:rowOff>11907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6E3DAFF-CBC7-4F4E-9854-F457427F5D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35906" cy="6596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46AD5-A827-4B1F-BE50-9C72BC1947E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666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B753F-D912-46DE-9FC8-31972AC939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95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A217354B-0B10-460D-ACBB-E19D1CD32690}"/>
            </a:ext>
          </a:extLst>
        </xdr:cNvPr>
        <xdr:cNvSpPr>
          <a:spLocks/>
        </xdr:cNvSpPr>
      </xdr:nvSpPr>
      <xdr:spPr>
        <a:xfrm>
          <a:off x="3095625" y="628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61850</xdr:colOff>
      <xdr:row>1</xdr:row>
      <xdr:rowOff>80528</xdr:rowOff>
    </xdr:from>
    <xdr:to>
      <xdr:col>6</xdr:col>
      <xdr:colOff>2519</xdr:colOff>
      <xdr:row>4</xdr:row>
      <xdr:rowOff>166996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902" y="278450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85725</xdr:rowOff>
    </xdr:from>
    <xdr:to>
      <xdr:col>2</xdr:col>
      <xdr:colOff>71755</xdr:colOff>
      <xdr:row>3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A618875-1294-4CF9-A1D6-050AFCF2F2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8734" b="77045" l="3594" r="83125">
                      <a14:foregroundMark x1="43125" y1="43008" x2="43125" y2="43008"/>
                      <a14:foregroundMark x1="24766" y1="30079" x2="24766" y2="30079"/>
                      <a14:foregroundMark x1="31328" y1="34301" x2="31328" y2="34301"/>
                      <a14:foregroundMark x1="35938" y1="36412" x2="35938" y2="36412"/>
                      <a14:foregroundMark x1="49297" y1="38259" x2="49297" y2="38259"/>
                      <a14:foregroundMark x1="55156" y1="35092" x2="55156" y2="35092"/>
                      <a14:foregroundMark x1="59062" y1="39050" x2="59062" y2="39050"/>
                      <a14:foregroundMark x1="65859" y1="38786" x2="65859" y2="38786"/>
                      <a14:foregroundMark x1="72188" y1="42744" x2="72188" y2="42744"/>
                      <a14:foregroundMark x1="75234" y1="42216" x2="75234" y2="42216"/>
                      <a14:foregroundMark x1="72188" y1="21900" x2="72188" y2="21900"/>
                      <a14:foregroundMark x1="24688" y1="64908" x2="24688" y2="64908"/>
                      <a14:foregroundMark x1="31563" y1="63061" x2="31563" y2="63061"/>
                      <a14:foregroundMark x1="39531" y1="62005" x2="39531" y2="62005"/>
                      <a14:foregroundMark x1="44297" y1="65699" x2="44297" y2="65699"/>
                      <a14:foregroundMark x1="47891" y1="63588" x2="47891" y2="63588"/>
                      <a14:foregroundMark x1="54297" y1="69393" x2="54297" y2="69393"/>
                      <a14:foregroundMark x1="64766" y1="67282" x2="64766" y2="67282"/>
                      <a14:foregroundMark x1="68984" y1="71240" x2="68984" y2="71240"/>
                      <a14:foregroundMark x1="74688" y1="70185" x2="74688" y2="70185"/>
                      <a14:foregroundMark x1="83359" y1="67018" x2="83359" y2="67018"/>
                      <a14:foregroundMark x1="16719" y1="70449" x2="16719" y2="70449"/>
                      <a14:foregroundMark x1="4922" y1="70185" x2="4922" y2="70185"/>
                      <a14:foregroundMark x1="4766" y1="29288" x2="4766" y2="29288"/>
                      <a14:foregroundMark x1="17109" y1="29815" x2="17109" y2="29815"/>
                      <a14:foregroundMark x1="15234" y1="35884" x2="15234" y2="35884"/>
                      <a14:foregroundMark x1="11172" y1="50132" x2="11172" y2="50132"/>
                      <a14:foregroundMark x1="9453" y1="44591" x2="9453" y2="44591"/>
                      <a14:foregroundMark x1="6641" y1="43536" x2="6641" y2="43536"/>
                      <a14:foregroundMark x1="4063" y1="48549" x2="4063" y2="48549"/>
                      <a14:foregroundMark x1="4297" y1="50396" x2="10391" y2="55409"/>
                      <a14:foregroundMark x1="10391" y1="55409" x2="11172" y2="49604"/>
                      <a14:foregroundMark x1="7344" y1="36412" x2="3594" y2="48813"/>
                      <a14:foregroundMark x1="3594" y1="48813" x2="3594" y2="48813"/>
                      <a14:foregroundMark x1="3594" y1="51187" x2="7578" y2="63588"/>
                      <a14:foregroundMark x1="6953" y1="64644" x2="10938" y2="74406"/>
                      <a14:foregroundMark x1="11328" y1="74406" x2="15000" y2="62797"/>
                      <a14:foregroundMark x1="15469" y1="63852" x2="19063" y2="50660"/>
                      <a14:foregroundMark x1="19063" y1="50660" x2="18359" y2="48549"/>
                      <a14:foregroundMark x1="18516" y1="49340" x2="15234" y2="35884"/>
                      <a14:foregroundMark x1="14688" y1="35884" x2="12734" y2="18734"/>
                      <a14:foregroundMark x1="12734" y1="18734" x2="9688" y2="32718"/>
                      <a14:backgroundMark x1="20703" y1="24274" x2="20703" y2="24274"/>
                      <a14:backgroundMark x1="25469" y1="20317" x2="25469" y2="20317"/>
                      <a14:backgroundMark x1="26875" y1="64380" x2="26875" y2="64380"/>
                      <a14:backgroundMark x1="56875" y1="65435" x2="56875" y2="65435"/>
                      <a14:backgroundMark x1="61094" y1="38259" x2="61094" y2="38259"/>
                      <a14:backgroundMark x1="77188" y1="39050" x2="77188" y2="39050"/>
                      <a14:backgroundMark x1="75859" y1="67018" x2="75859" y2="67018"/>
                      <a14:backgroundMark x1="8281" y1="30079" x2="8281" y2="30079"/>
                      <a14:backgroundMark x1="8281" y1="30079" x2="8281" y2="30079"/>
                      <a14:backgroundMark x1="8594" y1="29288" x2="8594" y2="29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60" r="14871" b="15940"/>
        <a:stretch/>
      </xdr:blipFill>
      <xdr:spPr>
        <a:xfrm>
          <a:off x="38100" y="285750"/>
          <a:ext cx="155765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114300</xdr:rowOff>
    </xdr:from>
    <xdr:to>
      <xdr:col>9</xdr:col>
      <xdr:colOff>716915</xdr:colOff>
      <xdr:row>3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B570E1-F980-478D-9E0A-FB4D6D0623C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4325"/>
          <a:ext cx="1478915" cy="373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47625</xdr:colOff>
      <xdr:row>1</xdr:row>
      <xdr:rowOff>47625</xdr:rowOff>
    </xdr:from>
    <xdr:to>
      <xdr:col>6</xdr:col>
      <xdr:colOff>6350</xdr:colOff>
      <xdr:row>5</xdr:row>
      <xdr:rowOff>11430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xmlns="" id="{495236AE-15BB-4939-88E5-D0FB06565D40}"/>
            </a:ext>
          </a:extLst>
        </xdr:cNvPr>
        <xdr:cNvSpPr>
          <a:spLocks/>
        </xdr:cNvSpPr>
      </xdr:nvSpPr>
      <xdr:spPr>
        <a:xfrm>
          <a:off x="3095625" y="247650"/>
          <a:ext cx="1482725" cy="7258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LOGO  MUNICIPIO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66675</xdr:colOff>
      <xdr:row>1</xdr:row>
      <xdr:rowOff>95250</xdr:rowOff>
    </xdr:from>
    <xdr:to>
      <xdr:col>6</xdr:col>
      <xdr:colOff>4870</xdr:colOff>
      <xdr:row>4</xdr:row>
      <xdr:rowOff>185429</xdr:rowOff>
    </xdr:to>
    <xdr:pic>
      <xdr:nvPicPr>
        <xdr:cNvPr id="5" name="Imagen 4" descr="C:\Users\CP Jeronimo\Downloads\WhatsApp Image 2024-09-04 at 15.40.36 (1).jpe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95275"/>
          <a:ext cx="1462195" cy="66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RESOS%20PROPIOS/Desktop/INGRESOS%202025/AGUA%20Y%20PREDIAL%202025/FORMATO%20DE%20PREDIAL%20repo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4"/>
      <sheetName val="FEBRERO 2024"/>
      <sheetName val="MARZO 2024"/>
      <sheetName val="ABRIL 2024"/>
      <sheetName val="MAYO 2024"/>
      <sheetName val="JUNIO 2024"/>
      <sheetName val="JULIO 2024"/>
      <sheetName val="AGOSTO 2024"/>
      <sheetName val="SEPTIEMBRE 2024"/>
      <sheetName val="OCTUBRE 2024"/>
      <sheetName val="NOVIEMBRE 2024"/>
      <sheetName val="DICIEMBRE 2024"/>
      <sheetName val="ENERO 2025"/>
      <sheetName val="FEBRERO 2025"/>
      <sheetName val="MARZO 2025"/>
      <sheetName val="ABRIL 2025"/>
      <sheetName val="MAYO 2025"/>
      <sheetName val="JUNIO 2025"/>
    </sheetNames>
    <sheetDataSet>
      <sheetData sheetId="0"/>
      <sheetData sheetId="1"/>
      <sheetData sheetId="2"/>
      <sheetData sheetId="3"/>
      <sheetData sheetId="4"/>
      <sheetData sheetId="5"/>
      <sheetData sheetId="6">
        <row r="33">
          <cell r="W33">
            <v>6297</v>
          </cell>
          <cell r="X33">
            <v>0</v>
          </cell>
          <cell r="Y33">
            <v>0</v>
          </cell>
        </row>
        <row r="34">
          <cell r="W34">
            <v>4939</v>
          </cell>
          <cell r="X34">
            <v>0</v>
          </cell>
          <cell r="Y3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BG49"/>
  <sheetViews>
    <sheetView topLeftCell="A13" zoomScaleNormal="100" workbookViewId="0">
      <selection activeCell="AS32" sqref="AS32"/>
    </sheetView>
  </sheetViews>
  <sheetFormatPr baseColWidth="10" defaultRowHeight="15" x14ac:dyDescent="0.25"/>
  <cols>
    <col min="1" max="5" width="2.7109375" customWidth="1"/>
    <col min="6" max="6" width="3.42578125" customWidth="1"/>
    <col min="7" max="37" width="2.7109375" customWidth="1"/>
    <col min="38" max="38" width="0.28515625" customWidth="1"/>
  </cols>
  <sheetData>
    <row r="4" spans="1:37" ht="15" customHeight="1" x14ac:dyDescent="0.25">
      <c r="H4" s="161" t="s">
        <v>69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1:37" ht="15.75" x14ac:dyDescent="0.25">
      <c r="B5" s="26"/>
      <c r="C5" s="26"/>
      <c r="D5" s="26"/>
      <c r="E5" s="26"/>
      <c r="F5" s="26"/>
      <c r="G5" s="26"/>
      <c r="H5" s="162" t="s">
        <v>70</v>
      </c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</row>
    <row r="6" spans="1:37" ht="15.75" x14ac:dyDescent="0.25">
      <c r="B6" s="27"/>
      <c r="C6" s="27"/>
      <c r="D6" s="27"/>
      <c r="E6" s="27"/>
      <c r="F6" s="27"/>
      <c r="G6" s="27"/>
      <c r="H6" s="162" t="s">
        <v>71</v>
      </c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8" spans="1:37" x14ac:dyDescent="0.25">
      <c r="A8" s="28" t="s">
        <v>72</v>
      </c>
      <c r="C8" s="163" t="s">
        <v>73</v>
      </c>
      <c r="D8" s="163"/>
      <c r="E8" s="163"/>
      <c r="F8" s="163"/>
      <c r="G8" s="164">
        <v>2025</v>
      </c>
      <c r="H8" s="164"/>
      <c r="I8" s="164"/>
    </row>
    <row r="9" spans="1:37" x14ac:dyDescent="0.25">
      <c r="A9" s="159" t="s">
        <v>74</v>
      </c>
      <c r="B9" s="159"/>
      <c r="C9" s="159"/>
      <c r="D9" s="159"/>
      <c r="E9" s="160" t="s">
        <v>75</v>
      </c>
      <c r="F9" s="160"/>
      <c r="G9" s="160"/>
      <c r="H9" s="160"/>
      <c r="I9" s="160"/>
      <c r="J9" s="160"/>
    </row>
    <row r="11" spans="1:37" s="32" customFormat="1" ht="17.25" x14ac:dyDescent="0.3">
      <c r="A11" s="29" t="s">
        <v>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1"/>
    </row>
    <row r="12" spans="1:37" s="28" customFormat="1" x14ac:dyDescent="0.25">
      <c r="A12" s="33" t="s">
        <v>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6" t="s">
        <v>4</v>
      </c>
      <c r="O12" s="37"/>
      <c r="P12" s="37"/>
      <c r="Q12" s="37"/>
      <c r="R12" s="37"/>
      <c r="S12" s="37"/>
      <c r="T12" s="37"/>
      <c r="U12" s="38"/>
      <c r="V12" s="36" t="s">
        <v>5</v>
      </c>
      <c r="W12" s="37"/>
      <c r="X12" s="37"/>
      <c r="Y12" s="37"/>
      <c r="Z12" s="37"/>
      <c r="AA12" s="37"/>
      <c r="AB12" s="37"/>
      <c r="AC12" s="38"/>
      <c r="AD12" s="36" t="s">
        <v>6</v>
      </c>
      <c r="AE12" s="37"/>
      <c r="AF12" s="37"/>
      <c r="AG12" s="37"/>
      <c r="AH12" s="37"/>
      <c r="AI12" s="37"/>
      <c r="AJ12" s="37"/>
      <c r="AK12" s="38"/>
    </row>
    <row r="13" spans="1:37" x14ac:dyDescent="0.25">
      <c r="A13" s="39" t="s">
        <v>76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  <c r="N13" s="165">
        <v>532897</v>
      </c>
      <c r="O13" s="166"/>
      <c r="P13" s="166"/>
      <c r="Q13" s="166"/>
      <c r="R13" s="166"/>
      <c r="S13" s="166"/>
      <c r="T13" s="166"/>
      <c r="U13" s="167"/>
      <c r="V13" s="165">
        <v>491868.28</v>
      </c>
      <c r="W13" s="166"/>
      <c r="X13" s="166"/>
      <c r="Y13" s="166"/>
      <c r="Z13" s="166"/>
      <c r="AA13" s="166"/>
      <c r="AB13" s="166"/>
      <c r="AC13" s="167"/>
      <c r="AD13" s="168">
        <f>N13+V13</f>
        <v>1024765.28</v>
      </c>
      <c r="AE13" s="169"/>
      <c r="AF13" s="169"/>
      <c r="AG13" s="169"/>
      <c r="AH13" s="169"/>
      <c r="AI13" s="169"/>
      <c r="AJ13" s="169"/>
      <c r="AK13" s="170"/>
    </row>
    <row r="14" spans="1:37" x14ac:dyDescent="0.25">
      <c r="A14" s="42" t="s">
        <v>77</v>
      </c>
      <c r="M14" s="43"/>
      <c r="N14" s="171"/>
      <c r="O14" s="172"/>
      <c r="P14" s="172"/>
      <c r="Q14" s="172"/>
      <c r="R14" s="172"/>
      <c r="S14" s="172"/>
      <c r="T14" s="172"/>
      <c r="U14" s="173"/>
      <c r="V14" s="171"/>
      <c r="W14" s="172"/>
      <c r="X14" s="172"/>
      <c r="Y14" s="172"/>
      <c r="Z14" s="172"/>
      <c r="AA14" s="172"/>
      <c r="AB14" s="172"/>
      <c r="AC14" s="173"/>
      <c r="AD14" s="171">
        <f>V14+N14</f>
        <v>0</v>
      </c>
      <c r="AE14" s="172"/>
      <c r="AF14" s="172"/>
      <c r="AG14" s="172"/>
      <c r="AH14" s="172"/>
      <c r="AI14" s="172"/>
      <c r="AJ14" s="172"/>
      <c r="AK14" s="173"/>
    </row>
    <row r="15" spans="1:37" x14ac:dyDescent="0.25">
      <c r="A15" s="42" t="s">
        <v>78</v>
      </c>
      <c r="M15" s="43"/>
      <c r="N15" s="171"/>
      <c r="O15" s="172"/>
      <c r="P15" s="172"/>
      <c r="Q15" s="172"/>
      <c r="R15" s="172"/>
      <c r="S15" s="172"/>
      <c r="T15" s="172"/>
      <c r="U15" s="173"/>
      <c r="V15" s="171"/>
      <c r="W15" s="172"/>
      <c r="X15" s="172"/>
      <c r="Y15" s="172"/>
      <c r="Z15" s="172"/>
      <c r="AA15" s="172"/>
      <c r="AB15" s="172"/>
      <c r="AC15" s="173"/>
      <c r="AD15" s="171">
        <f>V15+N15</f>
        <v>0</v>
      </c>
      <c r="AE15" s="172"/>
      <c r="AF15" s="172"/>
      <c r="AG15" s="172"/>
      <c r="AH15" s="172"/>
      <c r="AI15" s="172"/>
      <c r="AJ15" s="172"/>
      <c r="AK15" s="173"/>
    </row>
    <row r="16" spans="1:37" x14ac:dyDescent="0.25">
      <c r="A16" s="42" t="s">
        <v>79</v>
      </c>
      <c r="M16" s="43"/>
      <c r="N16" s="171"/>
      <c r="O16" s="172"/>
      <c r="P16" s="172"/>
      <c r="Q16" s="172"/>
      <c r="R16" s="172"/>
      <c r="S16" s="172"/>
      <c r="T16" s="172"/>
      <c r="U16" s="173"/>
      <c r="V16" s="171"/>
      <c r="W16" s="172"/>
      <c r="X16" s="172"/>
      <c r="Y16" s="172"/>
      <c r="Z16" s="172"/>
      <c r="AA16" s="172"/>
      <c r="AB16" s="172"/>
      <c r="AC16" s="173"/>
      <c r="AD16" s="171"/>
      <c r="AE16" s="172"/>
      <c r="AF16" s="172"/>
      <c r="AG16" s="172"/>
      <c r="AH16" s="172"/>
      <c r="AI16" s="172"/>
      <c r="AJ16" s="172"/>
      <c r="AK16" s="173"/>
    </row>
    <row r="17" spans="1:59" x14ac:dyDescent="0.25">
      <c r="A17" s="42" t="s">
        <v>80</v>
      </c>
      <c r="M17" s="43"/>
      <c r="N17" s="171"/>
      <c r="O17" s="172"/>
      <c r="P17" s="172"/>
      <c r="Q17" s="172"/>
      <c r="R17" s="172"/>
      <c r="S17" s="172"/>
      <c r="T17" s="172"/>
      <c r="U17" s="173"/>
      <c r="V17" s="171"/>
      <c r="W17" s="172"/>
      <c r="X17" s="172"/>
      <c r="Y17" s="172"/>
      <c r="Z17" s="172"/>
      <c r="AA17" s="172"/>
      <c r="AB17" s="172"/>
      <c r="AC17" s="173"/>
      <c r="AD17" s="171"/>
      <c r="AE17" s="172"/>
      <c r="AF17" s="172"/>
      <c r="AG17" s="172"/>
      <c r="AH17" s="172"/>
      <c r="AI17" s="172"/>
      <c r="AJ17" s="172"/>
      <c r="AK17" s="173"/>
    </row>
    <row r="18" spans="1:59" x14ac:dyDescent="0.25">
      <c r="A18" s="44" t="s">
        <v>81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171"/>
      <c r="O18" s="172"/>
      <c r="P18" s="172"/>
      <c r="Q18" s="172"/>
      <c r="R18" s="172"/>
      <c r="S18" s="172"/>
      <c r="T18" s="172"/>
      <c r="U18" s="173"/>
      <c r="V18" s="171"/>
      <c r="W18" s="172"/>
      <c r="X18" s="172"/>
      <c r="Y18" s="172"/>
      <c r="Z18" s="172"/>
      <c r="AA18" s="172"/>
      <c r="AB18" s="172"/>
      <c r="AC18" s="173"/>
      <c r="AD18" s="171"/>
      <c r="AE18" s="172"/>
      <c r="AF18" s="172"/>
      <c r="AG18" s="172"/>
      <c r="AH18" s="172"/>
      <c r="AI18" s="172"/>
      <c r="AJ18" s="172"/>
      <c r="AK18" s="173"/>
    </row>
    <row r="19" spans="1:59" s="28" customFormat="1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 t="s">
        <v>13</v>
      </c>
      <c r="N19" s="174">
        <f>SUM(N13:U18)</f>
        <v>532897</v>
      </c>
      <c r="O19" s="175"/>
      <c r="P19" s="175"/>
      <c r="Q19" s="175"/>
      <c r="R19" s="175"/>
      <c r="S19" s="175"/>
      <c r="T19" s="175"/>
      <c r="U19" s="176"/>
      <c r="V19" s="174">
        <f>SUM(V13:AC18)</f>
        <v>491868.28</v>
      </c>
      <c r="W19" s="175"/>
      <c r="X19" s="175"/>
      <c r="Y19" s="175"/>
      <c r="Z19" s="175"/>
      <c r="AA19" s="175"/>
      <c r="AB19" s="175"/>
      <c r="AC19" s="176"/>
      <c r="AD19" s="174">
        <f>SUM(AD13:AK18)</f>
        <v>1024765.28</v>
      </c>
      <c r="AE19" s="175"/>
      <c r="AF19" s="175"/>
      <c r="AG19" s="175"/>
      <c r="AH19" s="175"/>
      <c r="AI19" s="175"/>
      <c r="AJ19" s="175"/>
      <c r="AK19" s="176"/>
    </row>
    <row r="20" spans="1:59" s="28" customFormat="1" x14ac:dyDescent="0.25">
      <c r="A20" s="33" t="s">
        <v>14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6" t="s">
        <v>4</v>
      </c>
      <c r="O20" s="37"/>
      <c r="P20" s="37"/>
      <c r="Q20" s="37"/>
      <c r="R20" s="37"/>
      <c r="S20" s="37"/>
      <c r="T20" s="37"/>
      <c r="U20" s="38"/>
      <c r="V20" s="36" t="s">
        <v>5</v>
      </c>
      <c r="W20" s="37"/>
      <c r="X20" s="37"/>
      <c r="Y20" s="37"/>
      <c r="Z20" s="37"/>
      <c r="AA20" s="37"/>
      <c r="AB20" s="37"/>
      <c r="AC20" s="38"/>
      <c r="AD20" s="50" t="s">
        <v>6</v>
      </c>
      <c r="AE20" s="51"/>
      <c r="AF20" s="51"/>
      <c r="AG20" s="51"/>
      <c r="AH20" s="51"/>
      <c r="AI20" s="51"/>
      <c r="AJ20" s="51"/>
      <c r="AK20" s="52"/>
      <c r="AR20" s="53"/>
      <c r="AS20" s="54"/>
      <c r="AT20" s="54"/>
      <c r="AU20" s="54"/>
      <c r="AV20" s="54"/>
      <c r="AW20" s="54"/>
      <c r="AX20" s="54"/>
      <c r="AY20" s="55"/>
      <c r="AZ20" s="171">
        <v>33402.9</v>
      </c>
      <c r="BA20" s="172"/>
      <c r="BB20" s="172"/>
      <c r="BC20" s="172"/>
      <c r="BD20" s="172"/>
      <c r="BE20" s="172"/>
      <c r="BF20" s="172"/>
      <c r="BG20" s="173"/>
    </row>
    <row r="21" spans="1:59" x14ac:dyDescent="0.25">
      <c r="A21" s="39" t="s">
        <v>76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  <c r="N21" s="168">
        <v>128466.4</v>
      </c>
      <c r="O21" s="169"/>
      <c r="P21" s="169"/>
      <c r="Q21" s="169"/>
      <c r="R21" s="169"/>
      <c r="S21" s="169"/>
      <c r="T21" s="169"/>
      <c r="U21" s="170"/>
      <c r="V21" s="168">
        <v>104704.66</v>
      </c>
      <c r="W21" s="169"/>
      <c r="X21" s="169"/>
      <c r="Y21" s="169"/>
      <c r="Z21" s="169"/>
      <c r="AA21" s="169"/>
      <c r="AB21" s="169"/>
      <c r="AC21" s="169"/>
      <c r="AD21" s="168">
        <f>N21+V21</f>
        <v>233171.06</v>
      </c>
      <c r="AE21" s="169"/>
      <c r="AF21" s="169"/>
      <c r="AG21" s="169"/>
      <c r="AH21" s="169"/>
      <c r="AI21" s="169"/>
      <c r="AJ21" s="169"/>
      <c r="AK21" s="170"/>
    </row>
    <row r="22" spans="1:59" x14ac:dyDescent="0.25">
      <c r="A22" s="42" t="s">
        <v>77</v>
      </c>
      <c r="M22" s="43"/>
      <c r="N22" s="171">
        <v>50885.19</v>
      </c>
      <c r="O22" s="172"/>
      <c r="P22" s="172"/>
      <c r="Q22" s="172"/>
      <c r="R22" s="172"/>
      <c r="S22" s="172"/>
      <c r="T22" s="172"/>
      <c r="U22" s="173"/>
      <c r="V22" s="171">
        <v>33402.9</v>
      </c>
      <c r="W22" s="172"/>
      <c r="X22" s="172"/>
      <c r="Y22" s="172"/>
      <c r="Z22" s="172"/>
      <c r="AA22" s="172"/>
      <c r="AB22" s="172"/>
      <c r="AC22" s="173"/>
      <c r="AD22" s="172">
        <f>N22+V22</f>
        <v>84288.09</v>
      </c>
      <c r="AE22" s="172"/>
      <c r="AF22" s="172"/>
      <c r="AG22" s="172"/>
      <c r="AH22" s="172"/>
      <c r="AI22" s="172"/>
      <c r="AJ22" s="172"/>
      <c r="AK22" s="173"/>
      <c r="AM22" s="56"/>
    </row>
    <row r="23" spans="1:59" x14ac:dyDescent="0.25">
      <c r="A23" s="42" t="s">
        <v>78</v>
      </c>
      <c r="M23" s="43"/>
      <c r="N23" s="171"/>
      <c r="O23" s="172"/>
      <c r="P23" s="172"/>
      <c r="Q23" s="172"/>
      <c r="R23" s="172"/>
      <c r="S23" s="172"/>
      <c r="T23" s="172"/>
      <c r="U23" s="173"/>
      <c r="V23" s="171"/>
      <c r="W23" s="172"/>
      <c r="X23" s="172"/>
      <c r="Y23" s="172"/>
      <c r="Z23" s="172"/>
      <c r="AA23" s="172"/>
      <c r="AB23" s="172"/>
      <c r="AC23" s="173"/>
      <c r="AD23" s="171"/>
      <c r="AE23" s="172"/>
      <c r="AF23" s="172"/>
      <c r="AG23" s="172"/>
      <c r="AH23" s="172"/>
      <c r="AI23" s="172"/>
      <c r="AJ23" s="172"/>
      <c r="AK23" s="173"/>
    </row>
    <row r="24" spans="1:59" x14ac:dyDescent="0.25">
      <c r="A24" s="42" t="s">
        <v>79</v>
      </c>
      <c r="M24" s="43"/>
      <c r="N24" s="171"/>
      <c r="O24" s="172"/>
      <c r="P24" s="172"/>
      <c r="Q24" s="172"/>
      <c r="R24" s="172"/>
      <c r="S24" s="172"/>
      <c r="T24" s="172"/>
      <c r="U24" s="173"/>
      <c r="V24" s="171"/>
      <c r="W24" s="172"/>
      <c r="X24" s="172"/>
      <c r="Y24" s="172"/>
      <c r="Z24" s="172"/>
      <c r="AA24" s="172"/>
      <c r="AB24" s="172"/>
      <c r="AC24" s="173"/>
      <c r="AD24" s="171"/>
      <c r="AE24" s="172"/>
      <c r="AF24" s="172"/>
      <c r="AG24" s="172"/>
      <c r="AH24" s="172"/>
      <c r="AI24" s="172"/>
      <c r="AJ24" s="172"/>
      <c r="AK24" s="173"/>
    </row>
    <row r="25" spans="1:59" x14ac:dyDescent="0.25">
      <c r="A25" s="42" t="s">
        <v>80</v>
      </c>
      <c r="M25" s="43"/>
      <c r="N25" s="171"/>
      <c r="O25" s="172"/>
      <c r="P25" s="172"/>
      <c r="Q25" s="172"/>
      <c r="R25" s="172"/>
      <c r="S25" s="172"/>
      <c r="T25" s="172"/>
      <c r="U25" s="173"/>
      <c r="V25" s="171"/>
      <c r="W25" s="172"/>
      <c r="X25" s="172"/>
      <c r="Y25" s="172"/>
      <c r="Z25" s="172"/>
      <c r="AA25" s="172"/>
      <c r="AB25" s="172"/>
      <c r="AC25" s="173"/>
      <c r="AD25" s="171"/>
      <c r="AE25" s="172"/>
      <c r="AF25" s="172"/>
      <c r="AG25" s="172"/>
      <c r="AH25" s="172"/>
      <c r="AI25" s="172"/>
      <c r="AJ25" s="172"/>
      <c r="AK25" s="173"/>
    </row>
    <row r="26" spans="1:59" x14ac:dyDescent="0.25">
      <c r="A26" s="44" t="s">
        <v>81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6"/>
      <c r="N26" s="171"/>
      <c r="O26" s="172"/>
      <c r="P26" s="172"/>
      <c r="Q26" s="172"/>
      <c r="R26" s="172"/>
      <c r="S26" s="172"/>
      <c r="T26" s="172"/>
      <c r="U26" s="173"/>
      <c r="V26" s="171"/>
      <c r="W26" s="172"/>
      <c r="X26" s="172"/>
      <c r="Y26" s="172"/>
      <c r="Z26" s="172"/>
      <c r="AA26" s="172"/>
      <c r="AB26" s="172"/>
      <c r="AC26" s="173"/>
      <c r="AD26" s="171"/>
      <c r="AE26" s="172"/>
      <c r="AF26" s="172"/>
      <c r="AG26" s="172"/>
      <c r="AH26" s="172"/>
      <c r="AI26" s="172"/>
      <c r="AJ26" s="172"/>
      <c r="AK26" s="173"/>
    </row>
    <row r="27" spans="1:59" s="28" customFormat="1" x14ac:dyDescent="0.2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 t="s">
        <v>13</v>
      </c>
      <c r="N27" s="174">
        <f>SUM(N21:U26)</f>
        <v>179351.59</v>
      </c>
      <c r="O27" s="175"/>
      <c r="P27" s="175"/>
      <c r="Q27" s="175"/>
      <c r="R27" s="175"/>
      <c r="S27" s="175"/>
      <c r="T27" s="175"/>
      <c r="U27" s="176"/>
      <c r="V27" s="174">
        <f>SUM(V21:AC26)</f>
        <v>138107.56</v>
      </c>
      <c r="W27" s="175"/>
      <c r="X27" s="175"/>
      <c r="Y27" s="175"/>
      <c r="Z27" s="175"/>
      <c r="AA27" s="175"/>
      <c r="AB27" s="175"/>
      <c r="AC27" s="176"/>
      <c r="AD27" s="174">
        <f>SUM(AD21:AK26)</f>
        <v>317459.15000000002</v>
      </c>
      <c r="AE27" s="175"/>
      <c r="AF27" s="175"/>
      <c r="AG27" s="175"/>
      <c r="AH27" s="175"/>
      <c r="AI27" s="175"/>
      <c r="AJ27" s="175"/>
      <c r="AK27" s="176"/>
    </row>
    <row r="28" spans="1:59" s="28" customFormat="1" x14ac:dyDescent="0.2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 t="s">
        <v>15</v>
      </c>
      <c r="N28" s="174">
        <f>N27+N19</f>
        <v>712248.59</v>
      </c>
      <c r="O28" s="175"/>
      <c r="P28" s="175"/>
      <c r="Q28" s="175"/>
      <c r="R28" s="175"/>
      <c r="S28" s="175"/>
      <c r="T28" s="175"/>
      <c r="U28" s="176"/>
      <c r="V28" s="174">
        <f>V27+V19</f>
        <v>629975.84000000008</v>
      </c>
      <c r="W28" s="175"/>
      <c r="X28" s="175"/>
      <c r="Y28" s="175"/>
      <c r="Z28" s="175"/>
      <c r="AA28" s="175"/>
      <c r="AB28" s="175"/>
      <c r="AC28" s="176"/>
      <c r="AD28" s="174">
        <f>AD27+AD19</f>
        <v>1342224.4300000002</v>
      </c>
      <c r="AE28" s="175"/>
      <c r="AF28" s="175"/>
      <c r="AG28" s="175"/>
      <c r="AH28" s="175"/>
      <c r="AI28" s="175"/>
      <c r="AJ28" s="175"/>
      <c r="AK28" s="176"/>
    </row>
    <row r="29" spans="1:59" x14ac:dyDescent="0.25"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</row>
    <row r="30" spans="1:59" s="58" customFormat="1" ht="17.25" x14ac:dyDescent="0.3">
      <c r="A30" s="29" t="s">
        <v>16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1"/>
    </row>
    <row r="31" spans="1:59" s="28" customFormat="1" x14ac:dyDescent="0.25">
      <c r="A31" s="177" t="s">
        <v>17</v>
      </c>
      <c r="B31" s="177"/>
      <c r="C31" s="177"/>
      <c r="D31" s="177"/>
      <c r="E31" s="177"/>
      <c r="F31" s="177"/>
      <c r="G31" s="177"/>
      <c r="H31" s="178" t="s">
        <v>82</v>
      </c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 t="s">
        <v>83</v>
      </c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</row>
    <row r="32" spans="1:59" s="28" customFormat="1" ht="30" customHeight="1" x14ac:dyDescent="0.25">
      <c r="A32" s="177"/>
      <c r="B32" s="177"/>
      <c r="C32" s="177"/>
      <c r="D32" s="177"/>
      <c r="E32" s="177"/>
      <c r="F32" s="177"/>
      <c r="G32" s="177"/>
      <c r="H32" s="179" t="s">
        <v>84</v>
      </c>
      <c r="I32" s="179"/>
      <c r="J32" s="179"/>
      <c r="K32" s="179" t="s">
        <v>85</v>
      </c>
      <c r="L32" s="179"/>
      <c r="M32" s="179"/>
      <c r="N32" s="179"/>
      <c r="O32" s="179"/>
      <c r="P32" s="179"/>
      <c r="Q32" s="179" t="s">
        <v>86</v>
      </c>
      <c r="R32" s="179"/>
      <c r="S32" s="179"/>
      <c r="T32" s="179"/>
      <c r="U32" s="179"/>
      <c r="V32" s="179"/>
      <c r="W32" s="179" t="s">
        <v>84</v>
      </c>
      <c r="X32" s="179"/>
      <c r="Y32" s="179"/>
      <c r="Z32" s="179" t="s">
        <v>85</v>
      </c>
      <c r="AA32" s="179"/>
      <c r="AB32" s="179"/>
      <c r="AC32" s="179"/>
      <c r="AD32" s="179"/>
      <c r="AE32" s="179"/>
      <c r="AF32" s="179" t="s">
        <v>86</v>
      </c>
      <c r="AG32" s="179"/>
      <c r="AH32" s="179"/>
      <c r="AI32" s="179"/>
      <c r="AJ32" s="179"/>
      <c r="AK32" s="179"/>
    </row>
    <row r="33" spans="1:37" x14ac:dyDescent="0.25">
      <c r="A33" s="39" t="s">
        <v>4</v>
      </c>
      <c r="B33" s="40"/>
      <c r="C33" s="40"/>
      <c r="D33" s="40"/>
      <c r="E33" s="40"/>
      <c r="F33" s="40"/>
      <c r="G33" s="41"/>
      <c r="H33" s="183"/>
      <c r="I33" s="184"/>
      <c r="J33" s="185"/>
      <c r="K33" s="186">
        <f>N13+N21</f>
        <v>661363.4</v>
      </c>
      <c r="L33" s="187"/>
      <c r="M33" s="187"/>
      <c r="N33" s="187"/>
      <c r="O33" s="187"/>
      <c r="P33" s="188"/>
      <c r="Q33" s="168">
        <v>34220</v>
      </c>
      <c r="R33" s="169"/>
      <c r="S33" s="169"/>
      <c r="T33" s="169"/>
      <c r="U33" s="169"/>
      <c r="V33" s="170"/>
      <c r="W33" s="183">
        <f>'[1]JULIO 2024'!W33:Y33+'ENERO PRED 2025'!Q42</f>
        <v>6316</v>
      </c>
      <c r="X33" s="184"/>
      <c r="Y33" s="185"/>
      <c r="Z33" s="186">
        <f>W33*434</f>
        <v>2741144</v>
      </c>
      <c r="AA33" s="187"/>
      <c r="AB33" s="187"/>
      <c r="AC33" s="187"/>
      <c r="AD33" s="187"/>
      <c r="AE33" s="188"/>
      <c r="AF33" s="186">
        <v>2544365</v>
      </c>
      <c r="AG33" s="189"/>
      <c r="AH33" s="189"/>
      <c r="AI33" s="189"/>
      <c r="AJ33" s="189"/>
      <c r="AK33" s="190"/>
    </row>
    <row r="34" spans="1:37" x14ac:dyDescent="0.25">
      <c r="A34" s="42" t="s">
        <v>5</v>
      </c>
      <c r="G34" s="43"/>
      <c r="H34" s="191"/>
      <c r="I34" s="192"/>
      <c r="J34" s="193"/>
      <c r="K34" s="180">
        <f>V13+V21</f>
        <v>596572.94000000006</v>
      </c>
      <c r="L34" s="194"/>
      <c r="M34" s="194"/>
      <c r="N34" s="194"/>
      <c r="O34" s="194"/>
      <c r="P34" s="195"/>
      <c r="Q34" s="171">
        <v>22082</v>
      </c>
      <c r="R34" s="172"/>
      <c r="S34" s="172"/>
      <c r="T34" s="172"/>
      <c r="U34" s="172"/>
      <c r="V34" s="173"/>
      <c r="W34" s="191">
        <f>'[1]JULIO 2024'!W34:Y34+X42</f>
        <v>4954</v>
      </c>
      <c r="X34" s="192"/>
      <c r="Y34" s="193"/>
      <c r="Z34" s="180">
        <f>W34*293</f>
        <v>1451522</v>
      </c>
      <c r="AA34" s="194"/>
      <c r="AB34" s="194"/>
      <c r="AC34" s="194"/>
      <c r="AD34" s="194"/>
      <c r="AE34" s="195"/>
      <c r="AF34" s="180">
        <v>1318520</v>
      </c>
      <c r="AG34" s="181"/>
      <c r="AH34" s="181"/>
      <c r="AI34" s="181"/>
      <c r="AJ34" s="181"/>
      <c r="AK34" s="182"/>
    </row>
    <row r="35" spans="1:37" x14ac:dyDescent="0.25">
      <c r="A35" s="44" t="s">
        <v>19</v>
      </c>
      <c r="B35" s="45"/>
      <c r="C35" s="45"/>
      <c r="D35" s="45"/>
      <c r="E35" s="45"/>
      <c r="F35" s="45"/>
      <c r="G35" s="46"/>
      <c r="H35" s="199"/>
      <c r="I35" s="200"/>
      <c r="J35" s="201"/>
      <c r="K35" s="202"/>
      <c r="L35" s="203"/>
      <c r="M35" s="203"/>
      <c r="N35" s="203"/>
      <c r="O35" s="203"/>
      <c r="P35" s="204"/>
      <c r="Q35" s="202"/>
      <c r="R35" s="203"/>
      <c r="S35" s="203"/>
      <c r="T35" s="203"/>
      <c r="U35" s="203"/>
      <c r="V35" s="204"/>
      <c r="W35" s="199"/>
      <c r="X35" s="200"/>
      <c r="Y35" s="201"/>
      <c r="Z35" s="202">
        <v>0</v>
      </c>
      <c r="AA35" s="203"/>
      <c r="AB35" s="203"/>
      <c r="AC35" s="203"/>
      <c r="AD35" s="203"/>
      <c r="AE35" s="204"/>
      <c r="AF35" s="202">
        <v>0</v>
      </c>
      <c r="AG35" s="203"/>
      <c r="AH35" s="203"/>
      <c r="AI35" s="203"/>
      <c r="AJ35" s="203"/>
      <c r="AK35" s="204"/>
    </row>
    <row r="36" spans="1:37" s="28" customFormat="1" x14ac:dyDescent="0.25">
      <c r="A36" s="47"/>
      <c r="B36" s="48"/>
      <c r="C36" s="48"/>
      <c r="D36" s="48"/>
      <c r="E36" s="48"/>
      <c r="F36" s="48"/>
      <c r="G36" s="49" t="s">
        <v>15</v>
      </c>
      <c r="H36" s="205">
        <f>SUM(H33:J35)</f>
        <v>0</v>
      </c>
      <c r="I36" s="206"/>
      <c r="J36" s="207"/>
      <c r="K36" s="196">
        <f>SUM(K33:P35)</f>
        <v>1257936.3400000001</v>
      </c>
      <c r="L36" s="197"/>
      <c r="M36" s="197"/>
      <c r="N36" s="197"/>
      <c r="O36" s="197"/>
      <c r="P36" s="198"/>
      <c r="Q36" s="196">
        <f>SUM(Q33:V35)</f>
        <v>56302</v>
      </c>
      <c r="R36" s="197"/>
      <c r="S36" s="197"/>
      <c r="T36" s="197"/>
      <c r="U36" s="197"/>
      <c r="V36" s="198"/>
      <c r="W36" s="208">
        <f>SUM(W33:Y35)</f>
        <v>11270</v>
      </c>
      <c r="X36" s="209"/>
      <c r="Y36" s="210"/>
      <c r="Z36" s="196">
        <f>SUM(Z33:AE35)</f>
        <v>4192666</v>
      </c>
      <c r="AA36" s="197"/>
      <c r="AB36" s="197"/>
      <c r="AC36" s="197"/>
      <c r="AD36" s="197"/>
      <c r="AE36" s="198"/>
      <c r="AF36" s="196">
        <f>SUM(AF33:AK35)</f>
        <v>3862885</v>
      </c>
      <c r="AG36" s="197"/>
      <c r="AH36" s="197"/>
      <c r="AI36" s="197"/>
      <c r="AJ36" s="197"/>
      <c r="AK36" s="198"/>
    </row>
    <row r="38" spans="1:37" s="28" customFormat="1" x14ac:dyDescent="0.25">
      <c r="A38" s="36" t="s">
        <v>87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8"/>
    </row>
    <row r="39" spans="1:37" s="28" customFormat="1" x14ac:dyDescent="0.25">
      <c r="A39" s="33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5"/>
      <c r="Q39" s="36" t="s">
        <v>4</v>
      </c>
      <c r="R39" s="37"/>
      <c r="S39" s="37"/>
      <c r="T39" s="37"/>
      <c r="U39" s="37"/>
      <c r="V39" s="37"/>
      <c r="W39" s="38"/>
      <c r="X39" s="36" t="s">
        <v>5</v>
      </c>
      <c r="Y39" s="37"/>
      <c r="Z39" s="37"/>
      <c r="AA39" s="37"/>
      <c r="AB39" s="37"/>
      <c r="AC39" s="37"/>
      <c r="AD39" s="38"/>
      <c r="AE39" s="36" t="s">
        <v>19</v>
      </c>
      <c r="AF39" s="37"/>
      <c r="AG39" s="37"/>
      <c r="AH39" s="37"/>
      <c r="AI39" s="37"/>
      <c r="AJ39" s="37"/>
      <c r="AK39" s="38"/>
    </row>
    <row r="40" spans="1:37" x14ac:dyDescent="0.25">
      <c r="A40" s="39" t="s">
        <v>21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  <c r="Q40" s="183">
        <v>21</v>
      </c>
      <c r="R40" s="184"/>
      <c r="S40" s="184"/>
      <c r="T40" s="184"/>
      <c r="U40" s="184"/>
      <c r="V40" s="184"/>
      <c r="W40" s="185"/>
      <c r="X40" s="183">
        <v>15</v>
      </c>
      <c r="Y40" s="184"/>
      <c r="Z40" s="184"/>
      <c r="AA40" s="184"/>
      <c r="AB40" s="184"/>
      <c r="AC40" s="184"/>
      <c r="AD40" s="185"/>
      <c r="AE40" s="183"/>
      <c r="AF40" s="184"/>
      <c r="AG40" s="184"/>
      <c r="AH40" s="184"/>
      <c r="AI40" s="184"/>
      <c r="AJ40" s="184"/>
      <c r="AK40" s="185"/>
    </row>
    <row r="41" spans="1:37" x14ac:dyDescent="0.25">
      <c r="A41" s="44" t="s">
        <v>22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211">
        <v>2</v>
      </c>
      <c r="R41" s="212"/>
      <c r="S41" s="212"/>
      <c r="T41" s="212"/>
      <c r="U41" s="212"/>
      <c r="V41" s="212"/>
      <c r="W41" s="213"/>
      <c r="X41" s="211"/>
      <c r="Y41" s="212"/>
      <c r="Z41" s="212"/>
      <c r="AA41" s="212"/>
      <c r="AB41" s="212"/>
      <c r="AC41" s="212"/>
      <c r="AD41" s="213"/>
      <c r="AE41" s="211"/>
      <c r="AF41" s="212"/>
      <c r="AG41" s="212"/>
      <c r="AH41" s="212"/>
      <c r="AI41" s="212"/>
      <c r="AJ41" s="212"/>
      <c r="AK41" s="213"/>
    </row>
    <row r="42" spans="1:37" s="28" customFormat="1" x14ac:dyDescent="0.25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9" t="s">
        <v>15</v>
      </c>
      <c r="Q42" s="205">
        <f>Q40-Q41</f>
        <v>19</v>
      </c>
      <c r="R42" s="206"/>
      <c r="S42" s="206"/>
      <c r="T42" s="206"/>
      <c r="U42" s="206"/>
      <c r="V42" s="206"/>
      <c r="W42" s="207"/>
      <c r="X42" s="205">
        <f>X40-X41</f>
        <v>15</v>
      </c>
      <c r="Y42" s="206"/>
      <c r="Z42" s="206"/>
      <c r="AA42" s="206"/>
      <c r="AB42" s="206"/>
      <c r="AC42" s="206"/>
      <c r="AD42" s="207"/>
      <c r="AE42" s="205"/>
      <c r="AF42" s="206"/>
      <c r="AG42" s="206"/>
      <c r="AH42" s="206"/>
      <c r="AI42" s="206"/>
      <c r="AJ42" s="206"/>
      <c r="AK42" s="207"/>
    </row>
    <row r="44" spans="1:37" s="58" customFormat="1" ht="17.25" x14ac:dyDescent="0.3">
      <c r="A44" s="59" t="s">
        <v>23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1"/>
    </row>
    <row r="45" spans="1:37" s="28" customFormat="1" x14ac:dyDescent="0.25">
      <c r="A45" s="62" t="s">
        <v>89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T45" s="63" t="s">
        <v>90</v>
      </c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4"/>
    </row>
    <row r="46" spans="1:37" s="28" customFormat="1" x14ac:dyDescent="0.25">
      <c r="A46" s="65"/>
      <c r="AK46" s="66"/>
    </row>
    <row r="47" spans="1:37" s="28" customFormat="1" x14ac:dyDescent="0.25">
      <c r="A47" s="65"/>
      <c r="AK47" s="66"/>
    </row>
    <row r="48" spans="1:37" s="28" customFormat="1" x14ac:dyDescent="0.25">
      <c r="A48" s="214" t="s">
        <v>91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67"/>
      <c r="T48" s="215" t="s">
        <v>92</v>
      </c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6"/>
    </row>
    <row r="49" ht="1.5" customHeight="1" x14ac:dyDescent="0.25"/>
  </sheetData>
  <mergeCells count="97">
    <mergeCell ref="Q42:W42"/>
    <mergeCell ref="X42:AD42"/>
    <mergeCell ref="AE42:AK42"/>
    <mergeCell ref="A48:R48"/>
    <mergeCell ref="T48:AK48"/>
    <mergeCell ref="Q40:W40"/>
    <mergeCell ref="X40:AD40"/>
    <mergeCell ref="AE40:AK40"/>
    <mergeCell ref="Q41:W41"/>
    <mergeCell ref="X41:AD41"/>
    <mergeCell ref="AE41:AK41"/>
    <mergeCell ref="AF36:AK36"/>
    <mergeCell ref="H35:J35"/>
    <mergeCell ref="K35:P35"/>
    <mergeCell ref="Q35:V35"/>
    <mergeCell ref="W35:Y35"/>
    <mergeCell ref="Z35:AE35"/>
    <mergeCell ref="AF35:AK35"/>
    <mergeCell ref="H36:J36"/>
    <mergeCell ref="K36:P36"/>
    <mergeCell ref="Q36:V36"/>
    <mergeCell ref="W36:Y36"/>
    <mergeCell ref="Z36:AE36"/>
    <mergeCell ref="AF34:AK34"/>
    <mergeCell ref="Z32:AE32"/>
    <mergeCell ref="AF32:AK32"/>
    <mergeCell ref="H33:J33"/>
    <mergeCell ref="K33:P33"/>
    <mergeCell ref="Q33:V33"/>
    <mergeCell ref="W33:Y33"/>
    <mergeCell ref="Z33:AE33"/>
    <mergeCell ref="AF33:AK33"/>
    <mergeCell ref="H34:J34"/>
    <mergeCell ref="K34:P34"/>
    <mergeCell ref="Q34:V34"/>
    <mergeCell ref="W34:Y34"/>
    <mergeCell ref="Z34:AE34"/>
    <mergeCell ref="N28:U28"/>
    <mergeCell ref="V28:AC28"/>
    <mergeCell ref="AD28:AK28"/>
    <mergeCell ref="A31:G32"/>
    <mergeCell ref="H31:V31"/>
    <mergeCell ref="W31:AK31"/>
    <mergeCell ref="H32:J32"/>
    <mergeCell ref="K32:P32"/>
    <mergeCell ref="Q32:V32"/>
    <mergeCell ref="W32:Y32"/>
    <mergeCell ref="N26:U26"/>
    <mergeCell ref="V26:AC26"/>
    <mergeCell ref="AD26:AK26"/>
    <mergeCell ref="N27:U27"/>
    <mergeCell ref="V27:AC27"/>
    <mergeCell ref="AD27:AK27"/>
    <mergeCell ref="N24:U24"/>
    <mergeCell ref="V24:AC24"/>
    <mergeCell ref="AD24:AK24"/>
    <mergeCell ref="N25:U25"/>
    <mergeCell ref="V25:AC25"/>
    <mergeCell ref="AD25:AK25"/>
    <mergeCell ref="N22:U22"/>
    <mergeCell ref="V22:AC22"/>
    <mergeCell ref="AD22:AK22"/>
    <mergeCell ref="N23:U23"/>
    <mergeCell ref="V23:AC23"/>
    <mergeCell ref="AD23:AK23"/>
    <mergeCell ref="N19:U19"/>
    <mergeCell ref="V19:AC19"/>
    <mergeCell ref="AD19:AK19"/>
    <mergeCell ref="AZ20:BG20"/>
    <mergeCell ref="N21:U21"/>
    <mergeCell ref="V21:AC21"/>
    <mergeCell ref="AD21:AK21"/>
    <mergeCell ref="N17:U17"/>
    <mergeCell ref="V17:AC17"/>
    <mergeCell ref="AD17:AK17"/>
    <mergeCell ref="N18:U18"/>
    <mergeCell ref="V18:AC18"/>
    <mergeCell ref="AD18:AK18"/>
    <mergeCell ref="N15:U15"/>
    <mergeCell ref="V15:AC15"/>
    <mergeCell ref="AD15:AK15"/>
    <mergeCell ref="N16:U16"/>
    <mergeCell ref="V16:AC16"/>
    <mergeCell ref="AD16:AK16"/>
    <mergeCell ref="N13:U13"/>
    <mergeCell ref="V13:AC13"/>
    <mergeCell ref="AD13:AK13"/>
    <mergeCell ref="N14:U14"/>
    <mergeCell ref="V14:AC14"/>
    <mergeCell ref="AD14:AK14"/>
    <mergeCell ref="A9:D9"/>
    <mergeCell ref="E9:J9"/>
    <mergeCell ref="H4:AK4"/>
    <mergeCell ref="H5:AK5"/>
    <mergeCell ref="H6:AK6"/>
    <mergeCell ref="C8:F8"/>
    <mergeCell ref="G8:I8"/>
  </mergeCells>
  <pageMargins left="0.35433070866141736" right="0.19685039370078741" top="0.39370078740157483" bottom="0.31496062992125984" header="0" footer="0"/>
  <pageSetup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O65"/>
  <sheetViews>
    <sheetView topLeftCell="A10" zoomScale="73" zoomScaleNormal="73" workbookViewId="0">
      <selection activeCell="I38" sqref="I38:J38"/>
    </sheetView>
  </sheetViews>
  <sheetFormatPr baseColWidth="10" defaultRowHeight="15" x14ac:dyDescent="0.25"/>
  <cols>
    <col min="4" max="4" width="11.42578125" customWidth="1"/>
    <col min="12" max="12" width="55.42578125" bestFit="1" customWidth="1"/>
    <col min="13" max="13" width="13.5703125" customWidth="1"/>
  </cols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55</v>
      </c>
      <c r="J9" s="3"/>
    </row>
    <row r="10" spans="1:10" x14ac:dyDescent="0.25">
      <c r="A10" s="4" t="s">
        <v>51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</row>
    <row r="14" spans="1:10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162590</v>
      </c>
      <c r="I14" s="415"/>
      <c r="J14" s="416"/>
    </row>
    <row r="15" spans="1:10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0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5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5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</row>
    <row r="19" spans="1:15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</row>
    <row r="20" spans="1:15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</row>
    <row r="21" spans="1:15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5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5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10">
        <f>SUM(H14:J22)</f>
        <v>162590</v>
      </c>
      <c r="I23" s="411"/>
      <c r="J23" s="412"/>
      <c r="N23" s="18"/>
      <c r="O23" s="18"/>
    </row>
    <row r="24" spans="1:15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  <c r="N24" s="18"/>
      <c r="O24" s="18"/>
    </row>
    <row r="25" spans="1:15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  <c r="N25" s="18"/>
      <c r="O25" s="18"/>
    </row>
    <row r="26" spans="1:15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  <c r="N26" s="18"/>
      <c r="O26" s="18"/>
    </row>
    <row r="27" spans="1:15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  <c r="N27" s="18"/>
      <c r="O27" s="18"/>
    </row>
    <row r="28" spans="1:15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  <c r="N28" s="18"/>
      <c r="O28" s="18"/>
    </row>
    <row r="29" spans="1:15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5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5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5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5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5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  <c r="L34" s="18"/>
      <c r="M34" s="435"/>
      <c r="N34" s="17"/>
      <c r="O34" s="18"/>
    </row>
    <row r="35" spans="1:15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  <c r="L35" s="18"/>
      <c r="M35" s="435"/>
      <c r="N35" s="17"/>
      <c r="O35" s="18"/>
    </row>
    <row r="36" spans="1:15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  <c r="L36" s="18"/>
      <c r="M36" s="19"/>
      <c r="N36" s="18"/>
      <c r="O36" s="18"/>
    </row>
    <row r="37" spans="1:15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162590</v>
      </c>
      <c r="I37" s="424"/>
      <c r="J37" s="425"/>
      <c r="L37" s="18"/>
      <c r="M37" s="19"/>
      <c r="N37" s="18"/>
      <c r="O37" s="18"/>
    </row>
    <row r="38" spans="1:15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  <c r="L38" s="18"/>
      <c r="M38" s="19"/>
      <c r="N38" s="18"/>
      <c r="O38" s="18"/>
    </row>
    <row r="39" spans="1:15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  <c r="L39" s="18"/>
      <c r="M39" s="19"/>
      <c r="N39" s="18"/>
      <c r="O39" s="18"/>
    </row>
    <row r="40" spans="1:15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  <c r="M40" s="20"/>
      <c r="N40" s="18"/>
      <c r="O40" s="18"/>
    </row>
    <row r="41" spans="1:15" ht="23.25" customHeight="1" thickTop="1" thickBot="1" x14ac:dyDescent="0.3">
      <c r="A41" s="294"/>
      <c r="B41" s="295"/>
      <c r="C41" s="421"/>
      <c r="D41" s="15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  <c r="N41" s="17"/>
      <c r="O41" s="18"/>
    </row>
    <row r="42" spans="1:15" ht="15.75" thickTop="1" x14ac:dyDescent="0.25">
      <c r="A42" s="264" t="s">
        <v>41</v>
      </c>
      <c r="B42" s="265"/>
      <c r="C42" s="413"/>
      <c r="D42" s="12">
        <v>0</v>
      </c>
      <c r="E42" s="429">
        <v>0</v>
      </c>
      <c r="F42" s="324"/>
      <c r="G42" s="346">
        <f>D42*2</f>
        <v>0</v>
      </c>
      <c r="H42" s="335"/>
      <c r="I42" s="323">
        <f>E42*2</f>
        <v>0</v>
      </c>
      <c r="J42" s="327"/>
    </row>
    <row r="43" spans="1:15" x14ac:dyDescent="0.25">
      <c r="A43" s="269" t="s">
        <v>65</v>
      </c>
      <c r="B43" s="270"/>
      <c r="C43" s="388"/>
      <c r="D43" s="1">
        <v>780</v>
      </c>
      <c r="E43" s="244">
        <v>54623</v>
      </c>
      <c r="F43" s="333"/>
      <c r="G43" s="346">
        <f t="shared" ref="G43:G48" si="0">D43*2</f>
        <v>1560</v>
      </c>
      <c r="H43" s="335"/>
      <c r="I43" s="332">
        <f>E43*2</f>
        <v>109246</v>
      </c>
      <c r="J43" s="336"/>
    </row>
    <row r="44" spans="1:15" x14ac:dyDescent="0.25">
      <c r="A44" s="269" t="s">
        <v>65</v>
      </c>
      <c r="B44" s="270"/>
      <c r="C44" s="388"/>
      <c r="D44" s="1">
        <v>240</v>
      </c>
      <c r="E44" s="332">
        <v>16864</v>
      </c>
      <c r="F44" s="333"/>
      <c r="G44" s="346">
        <f t="shared" si="0"/>
        <v>480</v>
      </c>
      <c r="H44" s="335"/>
      <c r="I44" s="332">
        <f t="shared" ref="I44:I48" si="1">E44*2</f>
        <v>33728</v>
      </c>
      <c r="J44" s="336"/>
    </row>
    <row r="45" spans="1:15" x14ac:dyDescent="0.25">
      <c r="A45" s="269" t="s">
        <v>65</v>
      </c>
      <c r="B45" s="270"/>
      <c r="C45" s="388"/>
      <c r="D45" s="1">
        <v>787</v>
      </c>
      <c r="E45" s="332">
        <v>55080</v>
      </c>
      <c r="F45" s="333"/>
      <c r="G45" s="346">
        <f t="shared" si="0"/>
        <v>1574</v>
      </c>
      <c r="H45" s="335"/>
      <c r="I45" s="332">
        <f t="shared" si="1"/>
        <v>110160</v>
      </c>
      <c r="J45" s="336"/>
    </row>
    <row r="46" spans="1:15" x14ac:dyDescent="0.25">
      <c r="A46" s="269" t="s">
        <v>65</v>
      </c>
      <c r="B46" s="270"/>
      <c r="C46" s="388"/>
      <c r="D46" s="1">
        <v>253</v>
      </c>
      <c r="E46" s="332">
        <v>17727</v>
      </c>
      <c r="F46" s="333"/>
      <c r="G46" s="346">
        <f t="shared" si="0"/>
        <v>506</v>
      </c>
      <c r="H46" s="335"/>
      <c r="I46" s="332">
        <f t="shared" si="1"/>
        <v>35454</v>
      </c>
      <c r="J46" s="336"/>
    </row>
    <row r="47" spans="1:15" x14ac:dyDescent="0.25">
      <c r="A47" s="269" t="s">
        <v>65</v>
      </c>
      <c r="B47" s="270"/>
      <c r="C47" s="388"/>
      <c r="D47" s="1">
        <v>203</v>
      </c>
      <c r="E47" s="332">
        <v>18296</v>
      </c>
      <c r="F47" s="333"/>
      <c r="G47" s="346">
        <f t="shared" si="0"/>
        <v>406</v>
      </c>
      <c r="H47" s="335"/>
      <c r="I47" s="332">
        <f t="shared" si="1"/>
        <v>36592</v>
      </c>
      <c r="J47" s="336"/>
    </row>
    <row r="48" spans="1:15" x14ac:dyDescent="0.25">
      <c r="A48" s="284" t="s">
        <v>43</v>
      </c>
      <c r="B48" s="285"/>
      <c r="C48" s="417"/>
      <c r="D48" s="13">
        <v>0</v>
      </c>
      <c r="E48" s="332">
        <v>0</v>
      </c>
      <c r="F48" s="333"/>
      <c r="G48" s="346">
        <f t="shared" si="0"/>
        <v>0</v>
      </c>
      <c r="H48" s="335"/>
      <c r="I48" s="332">
        <f t="shared" si="1"/>
        <v>0</v>
      </c>
      <c r="J48" s="336"/>
    </row>
    <row r="49" spans="1:12" ht="15.75" thickBot="1" x14ac:dyDescent="0.3">
      <c r="A49" s="399" t="s">
        <v>15</v>
      </c>
      <c r="B49" s="400"/>
      <c r="C49" s="400"/>
      <c r="D49" s="16">
        <f>SUM(D42:D48)</f>
        <v>2263</v>
      </c>
      <c r="E49" s="394">
        <f>SUM(E42:F48)</f>
        <v>162590</v>
      </c>
      <c r="F49" s="395"/>
      <c r="G49" s="436">
        <f t="shared" ref="G49" si="2">SUM(G42:H48)</f>
        <v>4526</v>
      </c>
      <c r="H49" s="437"/>
      <c r="I49" s="394">
        <f t="shared" ref="I49" si="3">SUM(I42:J48)</f>
        <v>325180</v>
      </c>
      <c r="J49" s="395"/>
      <c r="L49" s="23"/>
    </row>
    <row r="50" spans="1:12" ht="15.75" thickBot="1" x14ac:dyDescent="0.3">
      <c r="A50" s="289"/>
      <c r="B50" s="290"/>
      <c r="C50" s="290"/>
      <c r="D50" s="290"/>
      <c r="E50" s="290"/>
      <c r="F50" s="290"/>
      <c r="G50" s="290"/>
      <c r="H50" s="290"/>
      <c r="I50" s="290"/>
      <c r="J50" s="291"/>
    </row>
    <row r="51" spans="1:12" ht="16.5" customHeight="1" thickBot="1" x14ac:dyDescent="0.3">
      <c r="A51" s="390" t="s">
        <v>20</v>
      </c>
      <c r="B51" s="391"/>
      <c r="C51" s="391"/>
      <c r="D51" s="391"/>
      <c r="E51" s="391"/>
      <c r="F51" s="391"/>
      <c r="G51" s="391"/>
      <c r="H51" s="391"/>
      <c r="I51" s="391"/>
      <c r="J51" s="392"/>
    </row>
    <row r="52" spans="1:12" ht="27" customHeight="1" thickTop="1" thickBot="1" x14ac:dyDescent="0.3">
      <c r="A52" s="340" t="s">
        <v>47</v>
      </c>
      <c r="B52" s="297"/>
      <c r="C52" s="297"/>
      <c r="D52" s="341"/>
      <c r="E52" s="393" t="s">
        <v>48</v>
      </c>
      <c r="F52" s="300"/>
      <c r="G52" s="301" t="s">
        <v>49</v>
      </c>
      <c r="H52" s="301"/>
      <c r="I52" s="301" t="s">
        <v>50</v>
      </c>
      <c r="J52" s="302"/>
    </row>
    <row r="53" spans="1:12" ht="15.75" thickTop="1" x14ac:dyDescent="0.25">
      <c r="A53" s="269" t="s">
        <v>21</v>
      </c>
      <c r="B53" s="270"/>
      <c r="C53" s="270"/>
      <c r="D53" s="388"/>
      <c r="E53" s="362"/>
      <c r="F53" s="322"/>
      <c r="G53" s="363"/>
      <c r="H53" s="363"/>
      <c r="I53" s="363"/>
      <c r="J53" s="434"/>
    </row>
    <row r="54" spans="1:12" x14ac:dyDescent="0.25">
      <c r="A54" s="269" t="s">
        <v>22</v>
      </c>
      <c r="B54" s="270"/>
      <c r="C54" s="270"/>
      <c r="D54" s="388"/>
      <c r="E54" s="367"/>
      <c r="F54" s="345"/>
      <c r="G54" s="368"/>
      <c r="H54" s="368"/>
      <c r="I54" s="368"/>
      <c r="J54" s="389"/>
    </row>
    <row r="55" spans="1:12" ht="15.75" thickBot="1" x14ac:dyDescent="0.3">
      <c r="A55" s="399" t="s">
        <v>15</v>
      </c>
      <c r="B55" s="400"/>
      <c r="C55" s="400"/>
      <c r="D55" s="430"/>
      <c r="E55" s="400">
        <f>E53+E54</f>
        <v>0</v>
      </c>
      <c r="F55" s="430"/>
      <c r="G55" s="430">
        <f>G53+G54</f>
        <v>0</v>
      </c>
      <c r="H55" s="432"/>
      <c r="I55" s="432">
        <f>I53+I54</f>
        <v>0</v>
      </c>
      <c r="J55" s="433"/>
    </row>
    <row r="56" spans="1:12" ht="15.75" thickBot="1" x14ac:dyDescent="0.3">
      <c r="A56" s="289"/>
      <c r="B56" s="290"/>
      <c r="C56" s="290"/>
      <c r="D56" s="290"/>
      <c r="E56" s="290"/>
      <c r="F56" s="290"/>
      <c r="G56" s="290"/>
      <c r="H56" s="290"/>
      <c r="I56" s="290"/>
      <c r="J56" s="291"/>
    </row>
    <row r="57" spans="1:12" ht="16.5" customHeight="1" thickBot="1" x14ac:dyDescent="0.3">
      <c r="A57" s="381" t="s">
        <v>23</v>
      </c>
      <c r="B57" s="382"/>
      <c r="C57" s="382"/>
      <c r="D57" s="382"/>
      <c r="E57" s="382"/>
      <c r="F57" s="382"/>
      <c r="G57" s="382"/>
      <c r="H57" s="382"/>
      <c r="I57" s="382"/>
      <c r="J57" s="383"/>
    </row>
    <row r="58" spans="1:12" ht="15.75" customHeight="1" thickTop="1" x14ac:dyDescent="0.25">
      <c r="A58" s="384" t="s">
        <v>24</v>
      </c>
      <c r="B58" s="385"/>
      <c r="C58" s="385"/>
      <c r="D58" s="385"/>
      <c r="E58" s="385"/>
      <c r="F58" s="385" t="s">
        <v>26</v>
      </c>
      <c r="G58" s="385"/>
      <c r="H58" s="385"/>
      <c r="I58" s="385"/>
      <c r="J58" s="386"/>
    </row>
    <row r="59" spans="1:12" x14ac:dyDescent="0.25">
      <c r="A59" s="372"/>
      <c r="B59" s="373"/>
      <c r="C59" s="373"/>
      <c r="D59" s="373"/>
      <c r="E59" s="373"/>
      <c r="F59" s="373"/>
      <c r="G59" s="373"/>
      <c r="H59" s="373"/>
      <c r="I59" s="373"/>
      <c r="J59" s="387"/>
    </row>
    <row r="60" spans="1:12" x14ac:dyDescent="0.25">
      <c r="A60" s="372"/>
      <c r="B60" s="373"/>
      <c r="C60" s="373"/>
      <c r="D60" s="373"/>
      <c r="E60" s="373"/>
      <c r="F60" s="373"/>
      <c r="G60" s="373"/>
      <c r="H60" s="373"/>
      <c r="I60" s="373"/>
      <c r="J60" s="387"/>
    </row>
    <row r="61" spans="1:12" x14ac:dyDescent="0.25">
      <c r="A61" s="372"/>
      <c r="B61" s="373"/>
      <c r="C61" s="373"/>
      <c r="D61" s="373"/>
      <c r="E61" s="373"/>
      <c r="F61" s="431"/>
      <c r="G61" s="431"/>
      <c r="H61" s="431"/>
      <c r="I61" s="431"/>
      <c r="J61" s="374"/>
    </row>
    <row r="62" spans="1:12" ht="15" customHeight="1" x14ac:dyDescent="0.25">
      <c r="A62" s="375" t="s">
        <v>25</v>
      </c>
      <c r="B62" s="376"/>
      <c r="C62" s="376"/>
      <c r="D62" s="376"/>
      <c r="E62" s="376"/>
      <c r="F62" s="376" t="s">
        <v>25</v>
      </c>
      <c r="G62" s="376"/>
      <c r="H62" s="376"/>
      <c r="I62" s="376"/>
      <c r="J62" s="377"/>
    </row>
    <row r="63" spans="1:12" ht="15.75" customHeight="1" thickBot="1" x14ac:dyDescent="0.3">
      <c r="A63" s="378" t="s">
        <v>53</v>
      </c>
      <c r="B63" s="379"/>
      <c r="C63" s="379"/>
      <c r="D63" s="379"/>
      <c r="E63" s="379"/>
      <c r="F63" s="379" t="s">
        <v>52</v>
      </c>
      <c r="G63" s="379"/>
      <c r="H63" s="379"/>
      <c r="I63" s="379"/>
      <c r="J63" s="380"/>
    </row>
    <row r="65" spans="1:10" x14ac:dyDescent="0.25">
      <c r="A65" s="371" t="s">
        <v>54</v>
      </c>
      <c r="B65" s="371"/>
      <c r="C65" s="371"/>
      <c r="D65" s="371"/>
      <c r="E65" s="371"/>
      <c r="F65" s="371"/>
      <c r="G65" s="371"/>
      <c r="H65" s="371"/>
      <c r="I65" s="371"/>
      <c r="J65" s="371"/>
    </row>
  </sheetData>
  <mergeCells count="124">
    <mergeCell ref="A6:J6"/>
    <mergeCell ref="A7:J7"/>
    <mergeCell ref="A8:J8"/>
    <mergeCell ref="A12:J12"/>
    <mergeCell ref="A13:G13"/>
    <mergeCell ref="H13:J13"/>
    <mergeCell ref="A17:G17"/>
    <mergeCell ref="H17:J17"/>
    <mergeCell ref="A18:G18"/>
    <mergeCell ref="H18:J18"/>
    <mergeCell ref="A19:G19"/>
    <mergeCell ref="H19:J19"/>
    <mergeCell ref="A14:G14"/>
    <mergeCell ref="H14:J14"/>
    <mergeCell ref="A15:G15"/>
    <mergeCell ref="H15:J15"/>
    <mergeCell ref="A16:G16"/>
    <mergeCell ref="H16:J16"/>
    <mergeCell ref="A23:G23"/>
    <mergeCell ref="H23:J23"/>
    <mergeCell ref="A24:J24"/>
    <mergeCell ref="A25:J25"/>
    <mergeCell ref="A26:G26"/>
    <mergeCell ref="H26:J26"/>
    <mergeCell ref="A20:G20"/>
    <mergeCell ref="H20:J20"/>
    <mergeCell ref="A21:G21"/>
    <mergeCell ref="H21:J21"/>
    <mergeCell ref="A22:G22"/>
    <mergeCell ref="H22:J22"/>
    <mergeCell ref="A30:G30"/>
    <mergeCell ref="H30:J30"/>
    <mergeCell ref="A31:G31"/>
    <mergeCell ref="H31:J31"/>
    <mergeCell ref="A32:G32"/>
    <mergeCell ref="H32:J32"/>
    <mergeCell ref="A27:G27"/>
    <mergeCell ref="H27:J27"/>
    <mergeCell ref="A28:G28"/>
    <mergeCell ref="H28:J28"/>
    <mergeCell ref="A29:G29"/>
    <mergeCell ref="H29:J29"/>
    <mergeCell ref="A36:G36"/>
    <mergeCell ref="H36:J36"/>
    <mergeCell ref="A37:G37"/>
    <mergeCell ref="H37:J37"/>
    <mergeCell ref="A38:J38"/>
    <mergeCell ref="A39:J39"/>
    <mergeCell ref="A33:G33"/>
    <mergeCell ref="H33:J33"/>
    <mergeCell ref="A34:G34"/>
    <mergeCell ref="H34:J34"/>
    <mergeCell ref="A35:G35"/>
    <mergeCell ref="H35:J35"/>
    <mergeCell ref="A40:C41"/>
    <mergeCell ref="D40:J40"/>
    <mergeCell ref="E41:F41"/>
    <mergeCell ref="G41:H41"/>
    <mergeCell ref="I41:J41"/>
    <mergeCell ref="A42:C42"/>
    <mergeCell ref="E42:F42"/>
    <mergeCell ref="G42:H42"/>
    <mergeCell ref="I42:J42"/>
    <mergeCell ref="A49:C49"/>
    <mergeCell ref="E49:F49"/>
    <mergeCell ref="G49:H49"/>
    <mergeCell ref="I49:J49"/>
    <mergeCell ref="A50:J50"/>
    <mergeCell ref="A51:J51"/>
    <mergeCell ref="A43:C43"/>
    <mergeCell ref="E43:F43"/>
    <mergeCell ref="G43:H43"/>
    <mergeCell ref="I43:J43"/>
    <mergeCell ref="A48:C48"/>
    <mergeCell ref="E48:F48"/>
    <mergeCell ref="G48:H48"/>
    <mergeCell ref="I48:J48"/>
    <mergeCell ref="E45:F45"/>
    <mergeCell ref="E46:F46"/>
    <mergeCell ref="G44:H44"/>
    <mergeCell ref="G45:H45"/>
    <mergeCell ref="G46:H46"/>
    <mergeCell ref="I44:J44"/>
    <mergeCell ref="I45:J45"/>
    <mergeCell ref="I46:J46"/>
    <mergeCell ref="E54:F54"/>
    <mergeCell ref="G54:H54"/>
    <mergeCell ref="I54:J54"/>
    <mergeCell ref="A55:D55"/>
    <mergeCell ref="E55:F55"/>
    <mergeCell ref="G55:H55"/>
    <mergeCell ref="I55:J55"/>
    <mergeCell ref="A52:D52"/>
    <mergeCell ref="E52:F52"/>
    <mergeCell ref="G52:H52"/>
    <mergeCell ref="I52:J52"/>
    <mergeCell ref="A53:D53"/>
    <mergeCell ref="E53:F53"/>
    <mergeCell ref="G53:H53"/>
    <mergeCell ref="I53:J53"/>
    <mergeCell ref="A65:J65"/>
    <mergeCell ref="M34:M35"/>
    <mergeCell ref="A47:C47"/>
    <mergeCell ref="E47:F47"/>
    <mergeCell ref="G47:H47"/>
    <mergeCell ref="I47:J47"/>
    <mergeCell ref="A44:C44"/>
    <mergeCell ref="A45:C45"/>
    <mergeCell ref="A46:C46"/>
    <mergeCell ref="E44:F44"/>
    <mergeCell ref="A60:J60"/>
    <mergeCell ref="A61:E61"/>
    <mergeCell ref="F61:J61"/>
    <mergeCell ref="A62:E62"/>
    <mergeCell ref="F62:J62"/>
    <mergeCell ref="A63:E63"/>
    <mergeCell ref="F63:J63"/>
    <mergeCell ref="A56:J56"/>
    <mergeCell ref="A57:J57"/>
    <mergeCell ref="A58:E58"/>
    <mergeCell ref="F58:J58"/>
    <mergeCell ref="A59:E59"/>
    <mergeCell ref="F59:J59"/>
    <mergeCell ref="A54:D54"/>
  </mergeCells>
  <printOptions horizontalCentered="1" verticalCentered="1"/>
  <pageMargins left="0" right="0" top="0" bottom="0" header="0" footer="0"/>
  <pageSetup scale="8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J54"/>
  <sheetViews>
    <sheetView topLeftCell="A13" zoomScaleNormal="100" workbookViewId="0">
      <selection activeCell="I38" sqref="I38:J38"/>
    </sheetView>
  </sheetViews>
  <sheetFormatPr baseColWidth="10" defaultRowHeight="15" x14ac:dyDescent="0.25"/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59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244">
        <v>23613.5</v>
      </c>
      <c r="F14" s="244"/>
      <c r="G14" s="244">
        <v>9175</v>
      </c>
      <c r="H14" s="244"/>
      <c r="I14" s="245">
        <f t="shared" ref="I14:I19" si="0">E14+G14</f>
        <v>32788.5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0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</row>
    <row r="18" spans="1:10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</row>
    <row r="19" spans="1:10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</row>
    <row r="20" spans="1:10" ht="15.75" thickBot="1" x14ac:dyDescent="0.3">
      <c r="A20" s="272" t="s">
        <v>13</v>
      </c>
      <c r="B20" s="273"/>
      <c r="C20" s="273"/>
      <c r="D20" s="274"/>
      <c r="E20" s="275">
        <f>SUM(E14:F19)</f>
        <v>23613.5</v>
      </c>
      <c r="F20" s="276"/>
      <c r="G20" s="275">
        <f>SUM(G14:H19)</f>
        <v>9175</v>
      </c>
      <c r="H20" s="276"/>
      <c r="I20" s="275">
        <f>SUM(I14:J19)</f>
        <v>32788.5</v>
      </c>
      <c r="J20" s="277"/>
    </row>
    <row r="21" spans="1:10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</row>
    <row r="22" spans="1:10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</row>
    <row r="23" spans="1:10" ht="15.75" thickTop="1" x14ac:dyDescent="0.25">
      <c r="A23" s="264" t="s">
        <v>7</v>
      </c>
      <c r="B23" s="265"/>
      <c r="C23" s="265"/>
      <c r="D23" s="265"/>
      <c r="E23" s="266">
        <v>26900.1</v>
      </c>
      <c r="F23" s="266"/>
      <c r="G23" s="266">
        <v>6705</v>
      </c>
      <c r="H23" s="266"/>
      <c r="I23" s="267">
        <f>E23+G23</f>
        <v>33605.1</v>
      </c>
      <c r="J23" s="268"/>
    </row>
    <row r="24" spans="1:10" x14ac:dyDescent="0.25">
      <c r="A24" s="269" t="s">
        <v>8</v>
      </c>
      <c r="B24" s="270"/>
      <c r="C24" s="270"/>
      <c r="D24" s="270"/>
      <c r="E24" s="271">
        <v>16431.900000000001</v>
      </c>
      <c r="F24" s="271"/>
      <c r="G24" s="271">
        <v>10953.25</v>
      </c>
      <c r="H24" s="271"/>
      <c r="I24" s="262">
        <f>E24+G24</f>
        <v>27385.15</v>
      </c>
      <c r="J24" s="263"/>
    </row>
    <row r="25" spans="1:10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</row>
    <row r="26" spans="1:10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</row>
    <row r="27" spans="1:10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</row>
    <row r="28" spans="1:10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</row>
    <row r="29" spans="1:10" ht="15.75" thickBot="1" x14ac:dyDescent="0.3">
      <c r="A29" s="303" t="s">
        <v>13</v>
      </c>
      <c r="B29" s="304"/>
      <c r="C29" s="304"/>
      <c r="D29" s="305"/>
      <c r="E29" s="306">
        <f>SUM(E23:F28)</f>
        <v>43332</v>
      </c>
      <c r="F29" s="307"/>
      <c r="G29" s="308">
        <f>SUM(G23:H28)</f>
        <v>17658.25</v>
      </c>
      <c r="H29" s="309"/>
      <c r="I29" s="310">
        <f>SUM(I23:J28)</f>
        <v>60990.25</v>
      </c>
      <c r="J29" s="307"/>
    </row>
    <row r="30" spans="1:10" ht="15.75" thickBot="1" x14ac:dyDescent="0.3">
      <c r="A30" s="311" t="s">
        <v>15</v>
      </c>
      <c r="B30" s="312"/>
      <c r="C30" s="312"/>
      <c r="D30" s="313"/>
      <c r="E30" s="314">
        <f>E20+E29</f>
        <v>66945.5</v>
      </c>
      <c r="F30" s="315"/>
      <c r="G30" s="316">
        <f>G20+G29</f>
        <v>26833.25</v>
      </c>
      <c r="H30" s="317"/>
      <c r="I30" s="318">
        <f>93778.75</f>
        <v>93778.75</v>
      </c>
      <c r="J30" s="315"/>
    </row>
    <row r="31" spans="1:10" ht="15.75" thickBot="1" x14ac:dyDescent="0.3">
      <c r="A31" s="289"/>
      <c r="B31" s="290"/>
      <c r="C31" s="290"/>
      <c r="D31" s="290"/>
      <c r="E31" s="290"/>
      <c r="F31" s="290"/>
      <c r="G31" s="290"/>
      <c r="H31" s="290"/>
      <c r="I31" s="290"/>
      <c r="J31" s="291"/>
    </row>
    <row r="32" spans="1:10" ht="16.5" customHeight="1" thickBot="1" x14ac:dyDescent="0.3">
      <c r="A32" s="251" t="s">
        <v>16</v>
      </c>
      <c r="B32" s="252"/>
      <c r="C32" s="252"/>
      <c r="D32" s="252"/>
      <c r="E32" s="252"/>
      <c r="F32" s="252"/>
      <c r="G32" s="252"/>
      <c r="H32" s="252"/>
      <c r="I32" s="252"/>
      <c r="J32" s="253"/>
    </row>
    <row r="33" spans="1:10" ht="17.25" customHeight="1" thickTop="1" thickBot="1" x14ac:dyDescent="0.3">
      <c r="A33" s="292" t="s">
        <v>17</v>
      </c>
      <c r="B33" s="293"/>
      <c r="C33" s="296" t="s">
        <v>2</v>
      </c>
      <c r="D33" s="297"/>
      <c r="E33" s="297"/>
      <c r="F33" s="297"/>
      <c r="G33" s="297"/>
      <c r="H33" s="297"/>
      <c r="I33" s="297"/>
      <c r="J33" s="298"/>
    </row>
    <row r="34" spans="1:10" ht="33.75" customHeight="1" thickTop="1" thickBot="1" x14ac:dyDescent="0.3">
      <c r="A34" s="294"/>
      <c r="B34" s="295"/>
      <c r="C34" s="299" t="s">
        <v>18</v>
      </c>
      <c r="D34" s="300"/>
      <c r="E34" s="301" t="s">
        <v>27</v>
      </c>
      <c r="F34" s="301"/>
      <c r="G34" s="301" t="s">
        <v>28</v>
      </c>
      <c r="H34" s="301"/>
      <c r="I34" s="301" t="s">
        <v>29</v>
      </c>
      <c r="J34" s="302"/>
    </row>
    <row r="35" spans="1:10" ht="15.75" thickTop="1" x14ac:dyDescent="0.25">
      <c r="A35" s="319" t="s">
        <v>4</v>
      </c>
      <c r="B35" s="320"/>
      <c r="C35" s="321">
        <v>6324</v>
      </c>
      <c r="D35" s="322"/>
      <c r="E35" s="323">
        <f>+E30</f>
        <v>66945.5</v>
      </c>
      <c r="F35" s="324"/>
      <c r="G35" s="325">
        <v>2744616</v>
      </c>
      <c r="H35" s="326"/>
      <c r="I35" s="323">
        <v>2544365</v>
      </c>
      <c r="J35" s="327"/>
    </row>
    <row r="36" spans="1:10" x14ac:dyDescent="0.25">
      <c r="A36" s="328" t="s">
        <v>5</v>
      </c>
      <c r="B36" s="329"/>
      <c r="C36" s="330">
        <v>4958</v>
      </c>
      <c r="D36" s="331"/>
      <c r="E36" s="332">
        <f>+G30</f>
        <v>26833.25</v>
      </c>
      <c r="F36" s="333"/>
      <c r="G36" s="334">
        <v>1452694</v>
      </c>
      <c r="H36" s="335"/>
      <c r="I36" s="332">
        <v>1318520</v>
      </c>
      <c r="J36" s="336"/>
    </row>
    <row r="37" spans="1:10" x14ac:dyDescent="0.25">
      <c r="A37" s="342" t="s">
        <v>19</v>
      </c>
      <c r="B37" s="343"/>
      <c r="C37" s="344"/>
      <c r="D37" s="345"/>
      <c r="E37" s="332"/>
      <c r="F37" s="333"/>
      <c r="G37" s="346"/>
      <c r="H37" s="335"/>
      <c r="I37" s="332"/>
      <c r="J37" s="336"/>
    </row>
    <row r="38" spans="1:10" ht="15.75" thickBot="1" x14ac:dyDescent="0.3">
      <c r="A38" s="347" t="s">
        <v>15</v>
      </c>
      <c r="B38" s="348"/>
      <c r="C38" s="349">
        <f>C35+C36+C37</f>
        <v>11282</v>
      </c>
      <c r="D38" s="350"/>
      <c r="E38" s="351">
        <f>E35+E36+E37</f>
        <v>93778.75</v>
      </c>
      <c r="F38" s="352"/>
      <c r="G38" s="353">
        <f>G35+G36+G37</f>
        <v>4197310</v>
      </c>
      <c r="H38" s="354"/>
      <c r="I38" s="351">
        <f>I35+I36+I37</f>
        <v>3862885</v>
      </c>
      <c r="J38" s="355"/>
    </row>
    <row r="39" spans="1:10" ht="15.75" thickBot="1" x14ac:dyDescent="0.3">
      <c r="A39" s="289"/>
      <c r="B39" s="290"/>
      <c r="C39" s="290"/>
      <c r="D39" s="290"/>
      <c r="E39" s="290"/>
      <c r="F39" s="290"/>
      <c r="G39" s="290"/>
      <c r="H39" s="290"/>
      <c r="I39" s="290"/>
      <c r="J39" s="291"/>
    </row>
    <row r="40" spans="1:10" ht="16.5" customHeight="1" thickBot="1" x14ac:dyDescent="0.3">
      <c r="A40" s="337" t="s">
        <v>20</v>
      </c>
      <c r="B40" s="338"/>
      <c r="C40" s="338"/>
      <c r="D40" s="338"/>
      <c r="E40" s="338"/>
      <c r="F40" s="338"/>
      <c r="G40" s="338"/>
      <c r="H40" s="338"/>
      <c r="I40" s="338"/>
      <c r="J40" s="339"/>
    </row>
    <row r="41" spans="1:10" ht="15" customHeight="1" thickTop="1" thickBot="1" x14ac:dyDescent="0.3">
      <c r="A41" s="340" t="s">
        <v>31</v>
      </c>
      <c r="B41" s="341"/>
      <c r="C41" s="297" t="s">
        <v>4</v>
      </c>
      <c r="D41" s="341"/>
      <c r="E41" s="255" t="s">
        <v>5</v>
      </c>
      <c r="F41" s="255"/>
      <c r="G41" s="255" t="s">
        <v>19</v>
      </c>
      <c r="H41" s="255"/>
      <c r="I41" s="255" t="s">
        <v>15</v>
      </c>
      <c r="J41" s="256"/>
    </row>
    <row r="42" spans="1:10" ht="15.75" thickTop="1" x14ac:dyDescent="0.25">
      <c r="A42" s="361" t="s">
        <v>21</v>
      </c>
      <c r="B42" s="322"/>
      <c r="C42" s="362"/>
      <c r="D42" s="322"/>
      <c r="E42" s="363">
        <v>29</v>
      </c>
      <c r="F42" s="363"/>
      <c r="G42" s="363">
        <v>19</v>
      </c>
      <c r="H42" s="363"/>
      <c r="I42" s="364">
        <f>C42+E42+G42</f>
        <v>48</v>
      </c>
      <c r="J42" s="365"/>
    </row>
    <row r="43" spans="1:10" x14ac:dyDescent="0.25">
      <c r="A43" s="366" t="s">
        <v>22</v>
      </c>
      <c r="B43" s="345"/>
      <c r="C43" s="367"/>
      <c r="D43" s="345"/>
      <c r="E43" s="368">
        <v>2</v>
      </c>
      <c r="F43" s="368"/>
      <c r="G43" s="368"/>
      <c r="H43" s="368"/>
      <c r="I43" s="369">
        <f>C43+E43+G43</f>
        <v>2</v>
      </c>
      <c r="J43" s="370"/>
    </row>
    <row r="44" spans="1:10" ht="15.75" thickBot="1" x14ac:dyDescent="0.3">
      <c r="A44" s="356" t="s">
        <v>15</v>
      </c>
      <c r="B44" s="349"/>
      <c r="C44" s="357">
        <f>C42+C43</f>
        <v>0</v>
      </c>
      <c r="D44" s="350"/>
      <c r="E44" s="350">
        <f>E42+E43</f>
        <v>31</v>
      </c>
      <c r="F44" s="358"/>
      <c r="G44" s="358">
        <f>G42+G43</f>
        <v>19</v>
      </c>
      <c r="H44" s="358"/>
      <c r="I44" s="359">
        <f>I42+I43</f>
        <v>50</v>
      </c>
      <c r="J44" s="360"/>
    </row>
    <row r="45" spans="1:10" ht="15.75" thickBot="1" x14ac:dyDescent="0.3">
      <c r="A45" s="289"/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0" ht="16.5" thickBot="1" x14ac:dyDescent="0.3">
      <c r="A46" s="381" t="s">
        <v>23</v>
      </c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0" ht="15.75" thickTop="1" x14ac:dyDescent="0.25">
      <c r="A47" s="384" t="s">
        <v>24</v>
      </c>
      <c r="B47" s="385"/>
      <c r="C47" s="385"/>
      <c r="D47" s="385"/>
      <c r="E47" s="385"/>
      <c r="F47" s="386" t="s">
        <v>26</v>
      </c>
      <c r="G47" s="386"/>
      <c r="H47" s="386"/>
      <c r="I47" s="386"/>
      <c r="J47" s="386"/>
    </row>
    <row r="48" spans="1:10" x14ac:dyDescent="0.25">
      <c r="A48" s="372"/>
      <c r="B48" s="373"/>
      <c r="C48" s="373"/>
      <c r="D48" s="373"/>
      <c r="E48" s="373"/>
      <c r="F48" s="387"/>
      <c r="G48" s="387"/>
      <c r="H48" s="387"/>
      <c r="I48" s="387"/>
      <c r="J48" s="387"/>
    </row>
    <row r="49" spans="1:10" x14ac:dyDescent="0.25">
      <c r="A49" s="372"/>
      <c r="B49" s="373"/>
      <c r="C49" s="373"/>
      <c r="D49" s="373"/>
      <c r="E49" s="373"/>
      <c r="F49" s="373"/>
      <c r="G49" s="373"/>
      <c r="H49" s="373"/>
      <c r="I49" s="373"/>
      <c r="J49" s="387"/>
    </row>
    <row r="50" spans="1:10" x14ac:dyDescent="0.25">
      <c r="A50" s="372"/>
      <c r="B50" s="373"/>
      <c r="C50" s="373"/>
      <c r="D50" s="373"/>
      <c r="E50" s="373"/>
      <c r="F50" s="374"/>
      <c r="G50" s="374"/>
      <c r="H50" s="374"/>
      <c r="I50" s="374"/>
      <c r="J50" s="374"/>
    </row>
    <row r="51" spans="1:10" x14ac:dyDescent="0.25">
      <c r="A51" s="375" t="s">
        <v>25</v>
      </c>
      <c r="B51" s="376"/>
      <c r="C51" s="376"/>
      <c r="D51" s="376"/>
      <c r="E51" s="376"/>
      <c r="F51" s="377" t="s">
        <v>25</v>
      </c>
      <c r="G51" s="377"/>
      <c r="H51" s="377"/>
      <c r="I51" s="377"/>
      <c r="J51" s="377"/>
    </row>
    <row r="52" spans="1:10" ht="15.75" customHeight="1" thickBot="1" x14ac:dyDescent="0.3">
      <c r="A52" s="378" t="s">
        <v>53</v>
      </c>
      <c r="B52" s="379"/>
      <c r="C52" s="379"/>
      <c r="D52" s="379"/>
      <c r="E52" s="379"/>
      <c r="F52" s="379" t="s">
        <v>52</v>
      </c>
      <c r="G52" s="379"/>
      <c r="H52" s="379"/>
      <c r="I52" s="379"/>
      <c r="J52" s="380"/>
    </row>
    <row r="54" spans="1:10" x14ac:dyDescent="0.25">
      <c r="A54" s="371" t="s">
        <v>54</v>
      </c>
      <c r="B54" s="371"/>
      <c r="C54" s="371"/>
      <c r="D54" s="371"/>
      <c r="E54" s="371"/>
      <c r="F54" s="371"/>
      <c r="G54" s="371"/>
      <c r="H54" s="371"/>
      <c r="I54" s="371"/>
      <c r="J54" s="371"/>
    </row>
  </sheetData>
  <mergeCells count="137">
    <mergeCell ref="A54:J54"/>
    <mergeCell ref="A50:E50"/>
    <mergeCell ref="F50:J50"/>
    <mergeCell ref="A51:E51"/>
    <mergeCell ref="F51:J51"/>
    <mergeCell ref="A52:E52"/>
    <mergeCell ref="F52:J52"/>
    <mergeCell ref="A46:J46"/>
    <mergeCell ref="A47:E47"/>
    <mergeCell ref="F47:J47"/>
    <mergeCell ref="A48:E48"/>
    <mergeCell ref="F48:J48"/>
    <mergeCell ref="A49:J49"/>
    <mergeCell ref="A44:B44"/>
    <mergeCell ref="C44:D44"/>
    <mergeCell ref="E44:F44"/>
    <mergeCell ref="G44:H44"/>
    <mergeCell ref="I44:J44"/>
    <mergeCell ref="A45:J45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J39"/>
    <mergeCell ref="A40:J40"/>
    <mergeCell ref="A41:B41"/>
    <mergeCell ref="C41:D41"/>
    <mergeCell ref="E41:F41"/>
    <mergeCell ref="G41:H41"/>
    <mergeCell ref="I41:J41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1:J31"/>
    <mergeCell ref="A32:J32"/>
    <mergeCell ref="A33:B34"/>
    <mergeCell ref="C33:J33"/>
    <mergeCell ref="C34:D34"/>
    <mergeCell ref="E34:F34"/>
    <mergeCell ref="G34:H34"/>
    <mergeCell ref="I34:J34"/>
    <mergeCell ref="A29:D29"/>
    <mergeCell ref="E29:F29"/>
    <mergeCell ref="G29:H29"/>
    <mergeCell ref="I29:J29"/>
    <mergeCell ref="A30:D30"/>
    <mergeCell ref="E30:F30"/>
    <mergeCell ref="G30:H30"/>
    <mergeCell ref="I30:J30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23:D23"/>
    <mergeCell ref="E23:F23"/>
    <mergeCell ref="G23:H23"/>
    <mergeCell ref="I23:J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</mergeCells>
  <printOptions horizontalCentered="1" verticalCentered="1"/>
  <pageMargins left="0" right="0" top="0" bottom="0" header="0" footer="0"/>
  <pageSetup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O64"/>
  <sheetViews>
    <sheetView topLeftCell="A16" zoomScale="95" zoomScaleNormal="95" workbookViewId="0">
      <selection activeCell="I38" sqref="I38:J38"/>
    </sheetView>
  </sheetViews>
  <sheetFormatPr baseColWidth="10" defaultRowHeight="15" x14ac:dyDescent="0.25"/>
  <cols>
    <col min="4" max="4" width="11.42578125" customWidth="1"/>
    <col min="12" max="12" width="55.42578125" bestFit="1" customWidth="1"/>
    <col min="15" max="15" width="11.42578125" style="21"/>
  </cols>
  <sheetData>
    <row r="1" spans="1:14" ht="15.75" thickBot="1" x14ac:dyDescent="0.3"/>
    <row r="2" spans="1:14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4" x14ac:dyDescent="0.25">
      <c r="A3" s="2"/>
      <c r="J3" s="3"/>
    </row>
    <row r="4" spans="1:14" x14ac:dyDescent="0.25">
      <c r="A4" s="2"/>
      <c r="J4" s="3"/>
    </row>
    <row r="5" spans="1:14" x14ac:dyDescent="0.25">
      <c r="A5" s="2"/>
      <c r="J5" s="3"/>
    </row>
    <row r="6" spans="1:14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4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4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4" x14ac:dyDescent="0.25">
      <c r="A9" s="4" t="s">
        <v>134</v>
      </c>
      <c r="J9" s="3"/>
    </row>
    <row r="10" spans="1:14" x14ac:dyDescent="0.25">
      <c r="A10" s="4" t="s">
        <v>51</v>
      </c>
      <c r="J10" s="3"/>
    </row>
    <row r="11" spans="1:14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4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  <c r="L12" s="18"/>
      <c r="M12" s="18"/>
      <c r="N12" s="18"/>
    </row>
    <row r="13" spans="1:14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  <c r="L13" s="18"/>
      <c r="M13" s="18"/>
      <c r="N13" s="18"/>
    </row>
    <row r="14" spans="1:14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52956</v>
      </c>
      <c r="I14" s="415"/>
      <c r="J14" s="416"/>
    </row>
    <row r="15" spans="1:14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4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4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4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  <c r="L18" s="18"/>
      <c r="M18" s="18"/>
      <c r="N18" s="18"/>
    </row>
    <row r="19" spans="1:14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  <c r="L19" s="18"/>
      <c r="M19" s="17"/>
      <c r="N19" s="18"/>
    </row>
    <row r="20" spans="1:14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  <c r="L20" s="18"/>
      <c r="M20" s="17"/>
      <c r="N20" s="18"/>
    </row>
    <row r="21" spans="1:14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4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4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10">
        <f>SUM(H14:J22)</f>
        <v>52956</v>
      </c>
      <c r="I23" s="411"/>
      <c r="J23" s="412"/>
    </row>
    <row r="24" spans="1:14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4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</row>
    <row r="26" spans="1:14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</row>
    <row r="27" spans="1:14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</row>
    <row r="28" spans="1:14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</row>
    <row r="29" spans="1:14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4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4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4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4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4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</row>
    <row r="35" spans="1:14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</row>
    <row r="36" spans="1:14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</row>
    <row r="37" spans="1:14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52956</v>
      </c>
      <c r="I37" s="424"/>
      <c r="J37" s="425"/>
    </row>
    <row r="38" spans="1:14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  <c r="L38" s="18"/>
      <c r="M38" s="17"/>
      <c r="N38" s="18"/>
    </row>
    <row r="39" spans="1:14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  <c r="L39" s="18"/>
      <c r="M39" s="17"/>
      <c r="N39" s="18"/>
    </row>
    <row r="40" spans="1:14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  <c r="L40" s="18"/>
      <c r="M40" s="17"/>
      <c r="N40" s="18"/>
    </row>
    <row r="41" spans="1:14" ht="23.25" customHeight="1" thickTop="1" thickBot="1" x14ac:dyDescent="0.3">
      <c r="A41" s="294"/>
      <c r="B41" s="295"/>
      <c r="C41" s="421"/>
      <c r="D41" s="15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  <c r="L41" s="18"/>
      <c r="M41" s="17"/>
      <c r="N41" s="18"/>
    </row>
    <row r="42" spans="1:14" ht="15.75" thickTop="1" x14ac:dyDescent="0.25">
      <c r="A42" s="264" t="s">
        <v>41</v>
      </c>
      <c r="B42" s="265"/>
      <c r="C42" s="413"/>
      <c r="D42" s="12">
        <v>0</v>
      </c>
      <c r="E42" s="429">
        <v>0</v>
      </c>
      <c r="F42" s="324"/>
      <c r="G42" s="346">
        <v>0</v>
      </c>
      <c r="H42" s="335"/>
      <c r="I42" s="323">
        <v>0</v>
      </c>
      <c r="J42" s="327"/>
    </row>
    <row r="43" spans="1:14" x14ac:dyDescent="0.25">
      <c r="A43" s="269" t="s">
        <v>66</v>
      </c>
      <c r="B43" s="270"/>
      <c r="C43" s="388"/>
      <c r="D43" s="22">
        <v>194.81428571428572</v>
      </c>
      <c r="E43" s="332">
        <v>13637</v>
      </c>
      <c r="F43" s="333"/>
      <c r="G43" s="334">
        <f>D43*2</f>
        <v>389.62857142857143</v>
      </c>
      <c r="H43" s="335"/>
      <c r="I43" s="332">
        <f>E43*2</f>
        <v>27274</v>
      </c>
      <c r="J43" s="336"/>
    </row>
    <row r="44" spans="1:14" x14ac:dyDescent="0.25">
      <c r="A44" s="269" t="s">
        <v>64</v>
      </c>
      <c r="B44" s="270"/>
      <c r="C44" s="388"/>
      <c r="D44" s="22">
        <v>161.63333333333333</v>
      </c>
      <c r="E44" s="244">
        <v>14547</v>
      </c>
      <c r="F44" s="333"/>
      <c r="G44" s="334">
        <f t="shared" ref="G44:G47" si="0">D44*2</f>
        <v>323.26666666666665</v>
      </c>
      <c r="H44" s="335"/>
      <c r="I44" s="332">
        <f t="shared" ref="I44:I47" si="1">E44*2</f>
        <v>29094</v>
      </c>
      <c r="J44" s="336"/>
    </row>
    <row r="45" spans="1:14" x14ac:dyDescent="0.25">
      <c r="A45" s="269" t="s">
        <v>68</v>
      </c>
      <c r="B45" s="270"/>
      <c r="C45" s="388"/>
      <c r="D45" s="22">
        <v>253.4</v>
      </c>
      <c r="E45" s="244">
        <v>17738</v>
      </c>
      <c r="F45" s="333"/>
      <c r="G45" s="334">
        <f t="shared" si="0"/>
        <v>506.8</v>
      </c>
      <c r="H45" s="335"/>
      <c r="I45" s="332">
        <f t="shared" si="1"/>
        <v>35476</v>
      </c>
      <c r="J45" s="336"/>
    </row>
    <row r="46" spans="1:14" x14ac:dyDescent="0.25">
      <c r="A46" s="269" t="s">
        <v>67</v>
      </c>
      <c r="B46" s="270"/>
      <c r="C46" s="388"/>
      <c r="D46" s="22">
        <v>100.48571428571428</v>
      </c>
      <c r="E46" s="244">
        <v>7034</v>
      </c>
      <c r="F46" s="333"/>
      <c r="G46" s="334">
        <f t="shared" si="0"/>
        <v>200.97142857142856</v>
      </c>
      <c r="H46" s="335"/>
      <c r="I46" s="332">
        <f t="shared" si="1"/>
        <v>14068</v>
      </c>
      <c r="J46" s="336"/>
    </row>
    <row r="47" spans="1:14" x14ac:dyDescent="0.25">
      <c r="A47" s="284" t="s">
        <v>43</v>
      </c>
      <c r="B47" s="285"/>
      <c r="C47" s="417"/>
      <c r="D47" s="13">
        <v>0</v>
      </c>
      <c r="E47" s="332">
        <v>0</v>
      </c>
      <c r="F47" s="333"/>
      <c r="G47" s="334">
        <f t="shared" si="0"/>
        <v>0</v>
      </c>
      <c r="H47" s="335"/>
      <c r="I47" s="332">
        <f t="shared" si="1"/>
        <v>0</v>
      </c>
      <c r="J47" s="336"/>
    </row>
    <row r="48" spans="1:14" ht="15.75" thickBot="1" x14ac:dyDescent="0.3">
      <c r="A48" s="399" t="s">
        <v>15</v>
      </c>
      <c r="B48" s="400"/>
      <c r="C48" s="400"/>
      <c r="D48" s="16">
        <f>SUM(D42:D47)</f>
        <v>710.33333333333326</v>
      </c>
      <c r="E48" s="394">
        <f>SUM(E42:F47)</f>
        <v>52956</v>
      </c>
      <c r="F48" s="395"/>
      <c r="G48" s="396">
        <f>SUM(G42:H47)</f>
        <v>1420.6666666666665</v>
      </c>
      <c r="H48" s="397"/>
      <c r="I48" s="394">
        <f>SUM(I42:J47)</f>
        <v>105912</v>
      </c>
      <c r="J48" s="398"/>
      <c r="K48" s="146">
        <f>E48/D48</f>
        <v>74.550915063350544</v>
      </c>
      <c r="L48" s="23">
        <f>150912/2</f>
        <v>75456</v>
      </c>
    </row>
    <row r="49" spans="1:12" ht="15.75" thickBot="1" x14ac:dyDescent="0.3">
      <c r="A49" s="289"/>
      <c r="B49" s="290"/>
      <c r="C49" s="290"/>
      <c r="D49" s="290"/>
      <c r="E49" s="290"/>
      <c r="F49" s="290"/>
      <c r="G49" s="290"/>
      <c r="H49" s="290"/>
      <c r="I49" s="290"/>
      <c r="J49" s="291"/>
      <c r="L49">
        <f>75456/2</f>
        <v>37728</v>
      </c>
    </row>
    <row r="50" spans="1:12" ht="16.5" customHeight="1" thickBot="1" x14ac:dyDescent="0.3">
      <c r="A50" s="390" t="s">
        <v>20</v>
      </c>
      <c r="B50" s="391"/>
      <c r="C50" s="391"/>
      <c r="D50" s="391"/>
      <c r="E50" s="391"/>
      <c r="F50" s="391"/>
      <c r="G50" s="391"/>
      <c r="H50" s="391"/>
      <c r="I50" s="391"/>
      <c r="J50" s="392"/>
      <c r="L50">
        <v>52956</v>
      </c>
    </row>
    <row r="51" spans="1:12" ht="27" customHeight="1" thickTop="1" thickBot="1" x14ac:dyDescent="0.3">
      <c r="A51" s="340" t="s">
        <v>47</v>
      </c>
      <c r="B51" s="297"/>
      <c r="C51" s="297"/>
      <c r="D51" s="341"/>
      <c r="E51" s="393" t="s">
        <v>48</v>
      </c>
      <c r="F51" s="300"/>
      <c r="G51" s="301" t="s">
        <v>49</v>
      </c>
      <c r="H51" s="301"/>
      <c r="I51" s="301" t="s">
        <v>50</v>
      </c>
      <c r="J51" s="302"/>
    </row>
    <row r="52" spans="1:12" ht="15.75" thickTop="1" x14ac:dyDescent="0.25">
      <c r="A52" s="269" t="s">
        <v>21</v>
      </c>
      <c r="B52" s="270"/>
      <c r="C52" s="270"/>
      <c r="D52" s="388"/>
      <c r="E52" s="362"/>
      <c r="F52" s="322"/>
      <c r="G52" s="363"/>
      <c r="H52" s="363"/>
      <c r="I52" s="363"/>
      <c r="J52" s="434"/>
    </row>
    <row r="53" spans="1:12" x14ac:dyDescent="0.25">
      <c r="A53" s="269" t="s">
        <v>22</v>
      </c>
      <c r="B53" s="270"/>
      <c r="C53" s="270"/>
      <c r="D53" s="388"/>
      <c r="E53" s="367"/>
      <c r="F53" s="345"/>
      <c r="G53" s="368"/>
      <c r="H53" s="368"/>
      <c r="I53" s="368"/>
      <c r="J53" s="389"/>
    </row>
    <row r="54" spans="1:12" ht="15.75" thickBot="1" x14ac:dyDescent="0.3">
      <c r="A54" s="399" t="s">
        <v>15</v>
      </c>
      <c r="B54" s="400"/>
      <c r="C54" s="400"/>
      <c r="D54" s="430"/>
      <c r="E54" s="400">
        <f>E52+E53</f>
        <v>0</v>
      </c>
      <c r="F54" s="430"/>
      <c r="G54" s="430">
        <f>G52+G53</f>
        <v>0</v>
      </c>
      <c r="H54" s="432"/>
      <c r="I54" s="432">
        <f>I52+I53</f>
        <v>0</v>
      </c>
      <c r="J54" s="433"/>
    </row>
    <row r="55" spans="1:12" ht="15.75" thickBot="1" x14ac:dyDescent="0.3">
      <c r="A55" s="289"/>
      <c r="B55" s="290"/>
      <c r="C55" s="290"/>
      <c r="D55" s="290"/>
      <c r="E55" s="290"/>
      <c r="F55" s="290"/>
      <c r="G55" s="290"/>
      <c r="H55" s="290"/>
      <c r="I55" s="290"/>
      <c r="J55" s="291"/>
    </row>
    <row r="56" spans="1:12" ht="16.5" customHeight="1" thickBot="1" x14ac:dyDescent="0.3">
      <c r="A56" s="381" t="s">
        <v>23</v>
      </c>
      <c r="B56" s="382"/>
      <c r="C56" s="382"/>
      <c r="D56" s="382"/>
      <c r="E56" s="382"/>
      <c r="F56" s="382"/>
      <c r="G56" s="382"/>
      <c r="H56" s="382"/>
      <c r="I56" s="382"/>
      <c r="J56" s="383"/>
    </row>
    <row r="57" spans="1:12" ht="15.75" customHeight="1" thickTop="1" x14ac:dyDescent="0.25">
      <c r="A57" s="384" t="s">
        <v>24</v>
      </c>
      <c r="B57" s="385"/>
      <c r="C57" s="385"/>
      <c r="D57" s="385"/>
      <c r="E57" s="385"/>
      <c r="F57" s="385" t="s">
        <v>26</v>
      </c>
      <c r="G57" s="385"/>
      <c r="H57" s="385"/>
      <c r="I57" s="385"/>
      <c r="J57" s="386"/>
    </row>
    <row r="58" spans="1:12" x14ac:dyDescent="0.25">
      <c r="A58" s="372"/>
      <c r="B58" s="373"/>
      <c r="C58" s="373"/>
      <c r="D58" s="373"/>
      <c r="E58" s="373"/>
      <c r="F58" s="373"/>
      <c r="G58" s="373"/>
      <c r="H58" s="373"/>
      <c r="I58" s="373"/>
      <c r="J58" s="387"/>
    </row>
    <row r="59" spans="1:12" x14ac:dyDescent="0.25">
      <c r="A59" s="372"/>
      <c r="B59" s="373"/>
      <c r="C59" s="373"/>
      <c r="D59" s="373"/>
      <c r="E59" s="373"/>
      <c r="F59" s="373"/>
      <c r="G59" s="373"/>
      <c r="H59" s="373"/>
      <c r="I59" s="373"/>
      <c r="J59" s="387"/>
    </row>
    <row r="60" spans="1:12" x14ac:dyDescent="0.25">
      <c r="A60" s="372"/>
      <c r="B60" s="373"/>
      <c r="C60" s="373"/>
      <c r="D60" s="373"/>
      <c r="E60" s="373"/>
      <c r="F60" s="431"/>
      <c r="G60" s="431"/>
      <c r="H60" s="431"/>
      <c r="I60" s="431"/>
      <c r="J60" s="374"/>
    </row>
    <row r="61" spans="1:12" ht="15" customHeight="1" x14ac:dyDescent="0.25">
      <c r="A61" s="375" t="s">
        <v>25</v>
      </c>
      <c r="B61" s="376"/>
      <c r="C61" s="376"/>
      <c r="D61" s="376"/>
      <c r="E61" s="376"/>
      <c r="F61" s="376" t="s">
        <v>25</v>
      </c>
      <c r="G61" s="376"/>
      <c r="H61" s="376"/>
      <c r="I61" s="376"/>
      <c r="J61" s="377"/>
    </row>
    <row r="62" spans="1:12" ht="15.75" customHeight="1" thickBot="1" x14ac:dyDescent="0.3">
      <c r="A62" s="378" t="s">
        <v>53</v>
      </c>
      <c r="B62" s="379"/>
      <c r="C62" s="379"/>
      <c r="D62" s="379"/>
      <c r="E62" s="379"/>
      <c r="F62" s="379" t="s">
        <v>52</v>
      </c>
      <c r="G62" s="379"/>
      <c r="H62" s="379"/>
      <c r="I62" s="379"/>
      <c r="J62" s="380"/>
    </row>
    <row r="64" spans="1:12" x14ac:dyDescent="0.25">
      <c r="A64" s="371" t="s">
        <v>54</v>
      </c>
      <c r="B64" s="371"/>
      <c r="C64" s="371"/>
      <c r="D64" s="371"/>
      <c r="E64" s="371"/>
      <c r="F64" s="371"/>
      <c r="G64" s="371"/>
      <c r="H64" s="371"/>
      <c r="I64" s="371"/>
      <c r="J64" s="371"/>
    </row>
  </sheetData>
  <mergeCells count="119">
    <mergeCell ref="A6:J6"/>
    <mergeCell ref="A7:J7"/>
    <mergeCell ref="A8:J8"/>
    <mergeCell ref="A12:J12"/>
    <mergeCell ref="A13:G13"/>
    <mergeCell ref="H13:J13"/>
    <mergeCell ref="A17:G17"/>
    <mergeCell ref="H17:J17"/>
    <mergeCell ref="A18:G18"/>
    <mergeCell ref="H18:J18"/>
    <mergeCell ref="A14:G14"/>
    <mergeCell ref="H14:J14"/>
    <mergeCell ref="A15:G15"/>
    <mergeCell ref="H15:J15"/>
    <mergeCell ref="A16:G16"/>
    <mergeCell ref="H16:J16"/>
    <mergeCell ref="A27:G27"/>
    <mergeCell ref="H27:J27"/>
    <mergeCell ref="A28:G28"/>
    <mergeCell ref="H28:J28"/>
    <mergeCell ref="A29:G29"/>
    <mergeCell ref="H29:J29"/>
    <mergeCell ref="A24:J24"/>
    <mergeCell ref="A25:J25"/>
    <mergeCell ref="A26:G26"/>
    <mergeCell ref="H26:J26"/>
    <mergeCell ref="A23:G23"/>
    <mergeCell ref="H23:J23"/>
    <mergeCell ref="A20:G20"/>
    <mergeCell ref="H20:J20"/>
    <mergeCell ref="A21:G21"/>
    <mergeCell ref="H21:J21"/>
    <mergeCell ref="A22:G22"/>
    <mergeCell ref="H22:J22"/>
    <mergeCell ref="A19:G19"/>
    <mergeCell ref="H19:J19"/>
    <mergeCell ref="A33:G33"/>
    <mergeCell ref="H33:J33"/>
    <mergeCell ref="A34:G34"/>
    <mergeCell ref="H34:J34"/>
    <mergeCell ref="A35:G35"/>
    <mergeCell ref="H35:J35"/>
    <mergeCell ref="A30:G30"/>
    <mergeCell ref="H30:J30"/>
    <mergeCell ref="A31:G31"/>
    <mergeCell ref="H31:J31"/>
    <mergeCell ref="A32:G32"/>
    <mergeCell ref="H32:J32"/>
    <mergeCell ref="E45:F45"/>
    <mergeCell ref="G45:H45"/>
    <mergeCell ref="I45:J45"/>
    <mergeCell ref="A36:G36"/>
    <mergeCell ref="H36:J36"/>
    <mergeCell ref="A37:G37"/>
    <mergeCell ref="H37:J37"/>
    <mergeCell ref="A38:J38"/>
    <mergeCell ref="A39:J39"/>
    <mergeCell ref="A40:C41"/>
    <mergeCell ref="D40:J40"/>
    <mergeCell ref="E41:F41"/>
    <mergeCell ref="G41:H41"/>
    <mergeCell ref="I41:J41"/>
    <mergeCell ref="A42:C42"/>
    <mergeCell ref="E42:F42"/>
    <mergeCell ref="G42:H42"/>
    <mergeCell ref="I42:J42"/>
    <mergeCell ref="A48:C48"/>
    <mergeCell ref="E48:F48"/>
    <mergeCell ref="G48:H48"/>
    <mergeCell ref="I48:J48"/>
    <mergeCell ref="A49:J49"/>
    <mergeCell ref="A50:J50"/>
    <mergeCell ref="A46:C46"/>
    <mergeCell ref="E46:F46"/>
    <mergeCell ref="G46:H46"/>
    <mergeCell ref="I46:J46"/>
    <mergeCell ref="A47:C47"/>
    <mergeCell ref="E47:F47"/>
    <mergeCell ref="G47:H47"/>
    <mergeCell ref="I47:J47"/>
    <mergeCell ref="E53:F53"/>
    <mergeCell ref="G53:H53"/>
    <mergeCell ref="I53:J53"/>
    <mergeCell ref="A54:D54"/>
    <mergeCell ref="E54:F54"/>
    <mergeCell ref="G54:H54"/>
    <mergeCell ref="I54:J54"/>
    <mergeCell ref="A51:D51"/>
    <mergeCell ref="E51:F51"/>
    <mergeCell ref="G51:H51"/>
    <mergeCell ref="I51:J51"/>
    <mergeCell ref="A52:D52"/>
    <mergeCell ref="E52:F52"/>
    <mergeCell ref="G52:H52"/>
    <mergeCell ref="I52:J52"/>
    <mergeCell ref="A64:J64"/>
    <mergeCell ref="A43:C43"/>
    <mergeCell ref="E43:F43"/>
    <mergeCell ref="G43:H43"/>
    <mergeCell ref="I43:J43"/>
    <mergeCell ref="A44:C44"/>
    <mergeCell ref="E44:F44"/>
    <mergeCell ref="G44:H44"/>
    <mergeCell ref="I44:J44"/>
    <mergeCell ref="A45:C45"/>
    <mergeCell ref="A59:J59"/>
    <mergeCell ref="A60:E60"/>
    <mergeCell ref="F60:J60"/>
    <mergeCell ref="A61:E61"/>
    <mergeCell ref="F61:J61"/>
    <mergeCell ref="A62:E62"/>
    <mergeCell ref="F62:J62"/>
    <mergeCell ref="A55:J55"/>
    <mergeCell ref="A56:J56"/>
    <mergeCell ref="A57:E57"/>
    <mergeCell ref="F57:J57"/>
    <mergeCell ref="A58:E58"/>
    <mergeCell ref="F58:J58"/>
    <mergeCell ref="A53:D53"/>
  </mergeCells>
  <printOptions horizontalCentered="1" verticalCentered="1"/>
  <pageMargins left="0" right="0" top="0" bottom="0" header="0" footer="0"/>
  <pageSetup scale="7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FF00"/>
    <pageSetUpPr fitToPage="1"/>
  </sheetPr>
  <dimension ref="A1:L56"/>
  <sheetViews>
    <sheetView topLeftCell="A13" zoomScaleNormal="100" workbookViewId="0">
      <selection activeCell="I38" sqref="I38:J38"/>
    </sheetView>
  </sheetViews>
  <sheetFormatPr baseColWidth="10" defaultRowHeight="15" x14ac:dyDescent="0.25"/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128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244">
        <v>14851</v>
      </c>
      <c r="F14" s="244"/>
      <c r="G14" s="244">
        <v>17416.5</v>
      </c>
      <c r="H14" s="244"/>
      <c r="I14" s="245">
        <f t="shared" ref="I14:I19" si="0">E14+G14</f>
        <v>32267.5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2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</row>
    <row r="18" spans="1:12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</row>
    <row r="19" spans="1:12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</row>
    <row r="20" spans="1:12" ht="15.75" thickBot="1" x14ac:dyDescent="0.3">
      <c r="A20" s="272" t="s">
        <v>13</v>
      </c>
      <c r="B20" s="273"/>
      <c r="C20" s="273"/>
      <c r="D20" s="274"/>
      <c r="E20" s="275">
        <f>SUM(E14:F19)</f>
        <v>14851</v>
      </c>
      <c r="F20" s="276"/>
      <c r="G20" s="275">
        <f>SUM(G14:H19)</f>
        <v>17416.5</v>
      </c>
      <c r="H20" s="276"/>
      <c r="I20" s="275">
        <f>SUM(I14:J19)</f>
        <v>32267.5</v>
      </c>
      <c r="J20" s="277"/>
    </row>
    <row r="21" spans="1:12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</row>
    <row r="22" spans="1:12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</row>
    <row r="23" spans="1:12" ht="15.75" thickTop="1" x14ac:dyDescent="0.25">
      <c r="A23" s="264" t="s">
        <v>7</v>
      </c>
      <c r="B23" s="265"/>
      <c r="C23" s="265"/>
      <c r="D23" s="265"/>
      <c r="E23" s="266">
        <v>13730</v>
      </c>
      <c r="F23" s="266"/>
      <c r="G23" s="266">
        <v>9342</v>
      </c>
      <c r="H23" s="266"/>
      <c r="I23" s="267">
        <f>E23+G23</f>
        <v>23072</v>
      </c>
      <c r="J23" s="268"/>
    </row>
    <row r="24" spans="1:12" x14ac:dyDescent="0.25">
      <c r="A24" s="269" t="s">
        <v>8</v>
      </c>
      <c r="B24" s="270"/>
      <c r="C24" s="270"/>
      <c r="D24" s="270"/>
      <c r="E24" s="271">
        <v>4082</v>
      </c>
      <c r="F24" s="271"/>
      <c r="G24" s="271">
        <v>3705</v>
      </c>
      <c r="H24" s="271"/>
      <c r="I24" s="262">
        <f>E24+G24</f>
        <v>7787</v>
      </c>
      <c r="J24" s="263"/>
      <c r="K24" s="133"/>
    </row>
    <row r="25" spans="1:12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</row>
    <row r="26" spans="1:12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</row>
    <row r="27" spans="1:12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</row>
    <row r="28" spans="1:12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</row>
    <row r="29" spans="1:12" ht="15.75" thickBot="1" x14ac:dyDescent="0.3">
      <c r="A29" s="303" t="s">
        <v>13</v>
      </c>
      <c r="B29" s="304"/>
      <c r="C29" s="304"/>
      <c r="D29" s="305"/>
      <c r="E29" s="306">
        <f>SUM(E23:F28)</f>
        <v>17812</v>
      </c>
      <c r="F29" s="307"/>
      <c r="G29" s="308">
        <f>SUM(G23:H28)</f>
        <v>13047</v>
      </c>
      <c r="H29" s="309"/>
      <c r="I29" s="310">
        <f>SUM(I23:J28)</f>
        <v>30859</v>
      </c>
      <c r="J29" s="307"/>
      <c r="L29" s="144"/>
    </row>
    <row r="30" spans="1:12" ht="15.75" thickBot="1" x14ac:dyDescent="0.3">
      <c r="A30" s="311" t="s">
        <v>15</v>
      </c>
      <c r="B30" s="312"/>
      <c r="C30" s="312"/>
      <c r="D30" s="313"/>
      <c r="E30" s="314">
        <f>E20+E29</f>
        <v>32663</v>
      </c>
      <c r="F30" s="315"/>
      <c r="G30" s="316">
        <f>G20+G29</f>
        <v>30463.5</v>
      </c>
      <c r="H30" s="317"/>
      <c r="I30" s="318">
        <f>E30+G30</f>
        <v>63126.5</v>
      </c>
      <c r="J30" s="315"/>
    </row>
    <row r="31" spans="1:12" ht="15.75" thickBot="1" x14ac:dyDescent="0.3">
      <c r="A31" s="136"/>
      <c r="B31" s="137"/>
      <c r="C31" s="137"/>
      <c r="D31" s="137"/>
      <c r="E31" s="139">
        <f>+E14+E23</f>
        <v>28581</v>
      </c>
      <c r="F31" s="137"/>
      <c r="G31" s="145">
        <f>+G14+G23</f>
        <v>26758.5</v>
      </c>
      <c r="H31" s="137"/>
      <c r="I31" s="145">
        <f>+I14+I23</f>
        <v>55339.5</v>
      </c>
      <c r="J31" s="138"/>
    </row>
    <row r="32" spans="1:12" ht="15.75" thickBot="1" x14ac:dyDescent="0.3">
      <c r="A32" s="140"/>
      <c r="B32" s="141"/>
      <c r="C32" s="141"/>
      <c r="D32" s="141"/>
      <c r="E32" s="142">
        <v>28581</v>
      </c>
      <c r="F32" s="141"/>
      <c r="G32" s="142">
        <v>26758.5</v>
      </c>
      <c r="H32" s="141"/>
      <c r="I32" s="142">
        <v>26758.5</v>
      </c>
      <c r="J32" s="143"/>
    </row>
    <row r="33" spans="1:10" ht="15.75" thickBot="1" x14ac:dyDescent="0.3">
      <c r="A33" s="140"/>
      <c r="B33" s="141"/>
      <c r="C33" s="141"/>
      <c r="D33" s="141"/>
      <c r="E33" s="142">
        <f>E31-E32</f>
        <v>0</v>
      </c>
      <c r="F33" s="141"/>
      <c r="G33" s="142">
        <f>G31-G32</f>
        <v>0</v>
      </c>
      <c r="H33" s="141"/>
      <c r="I33" s="142">
        <f>I31-I32</f>
        <v>28581</v>
      </c>
      <c r="J33" s="143"/>
    </row>
    <row r="34" spans="1:10" ht="16.5" customHeight="1" thickBot="1" x14ac:dyDescent="0.3">
      <c r="A34" s="251" t="s">
        <v>16</v>
      </c>
      <c r="B34" s="252"/>
      <c r="C34" s="252"/>
      <c r="D34" s="252"/>
      <c r="E34" s="252"/>
      <c r="F34" s="252"/>
      <c r="G34" s="252"/>
      <c r="H34" s="252"/>
      <c r="I34" s="252"/>
      <c r="J34" s="253"/>
    </row>
    <row r="35" spans="1:10" ht="17.25" customHeight="1" thickTop="1" thickBot="1" x14ac:dyDescent="0.3">
      <c r="A35" s="292" t="s">
        <v>17</v>
      </c>
      <c r="B35" s="293"/>
      <c r="C35" s="296" t="s">
        <v>2</v>
      </c>
      <c r="D35" s="297"/>
      <c r="E35" s="297"/>
      <c r="F35" s="297"/>
      <c r="G35" s="297"/>
      <c r="H35" s="297"/>
      <c r="I35" s="297"/>
      <c r="J35" s="298"/>
    </row>
    <row r="36" spans="1:10" ht="33.75" customHeight="1" thickTop="1" thickBot="1" x14ac:dyDescent="0.3">
      <c r="A36" s="294"/>
      <c r="B36" s="295"/>
      <c r="C36" s="299" t="s">
        <v>18</v>
      </c>
      <c r="D36" s="300"/>
      <c r="E36" s="301" t="s">
        <v>27</v>
      </c>
      <c r="F36" s="301"/>
      <c r="G36" s="301" t="s">
        <v>28</v>
      </c>
      <c r="H36" s="301"/>
      <c r="I36" s="301" t="s">
        <v>29</v>
      </c>
      <c r="J36" s="302"/>
    </row>
    <row r="37" spans="1:10" ht="15.75" thickTop="1" x14ac:dyDescent="0.25">
      <c r="A37" s="319" t="s">
        <v>4</v>
      </c>
      <c r="B37" s="320"/>
      <c r="C37" s="321">
        <v>6324</v>
      </c>
      <c r="D37" s="322"/>
      <c r="E37" s="323">
        <f>+E30</f>
        <v>32663</v>
      </c>
      <c r="F37" s="324"/>
      <c r="G37" s="325">
        <v>2744616</v>
      </c>
      <c r="H37" s="326"/>
      <c r="I37" s="323">
        <v>2544365</v>
      </c>
      <c r="J37" s="327"/>
    </row>
    <row r="38" spans="1:10" x14ac:dyDescent="0.25">
      <c r="A38" s="328" t="s">
        <v>5</v>
      </c>
      <c r="B38" s="329"/>
      <c r="C38" s="330">
        <v>4958</v>
      </c>
      <c r="D38" s="331"/>
      <c r="E38" s="332">
        <f>+G30</f>
        <v>30463.5</v>
      </c>
      <c r="F38" s="333"/>
      <c r="G38" s="334">
        <v>1452694</v>
      </c>
      <c r="H38" s="335"/>
      <c r="I38" s="332">
        <v>1318520</v>
      </c>
      <c r="J38" s="336"/>
    </row>
    <row r="39" spans="1:10" x14ac:dyDescent="0.25">
      <c r="A39" s="342" t="s">
        <v>19</v>
      </c>
      <c r="B39" s="343"/>
      <c r="C39" s="344"/>
      <c r="D39" s="345"/>
      <c r="E39" s="332"/>
      <c r="F39" s="333"/>
      <c r="G39" s="346"/>
      <c r="H39" s="335"/>
      <c r="I39" s="332"/>
      <c r="J39" s="336"/>
    </row>
    <row r="40" spans="1:10" ht="15.75" thickBot="1" x14ac:dyDescent="0.3">
      <c r="A40" s="347" t="s">
        <v>15</v>
      </c>
      <c r="B40" s="348"/>
      <c r="C40" s="349">
        <f>C37+C38+C39</f>
        <v>11282</v>
      </c>
      <c r="D40" s="350"/>
      <c r="E40" s="351">
        <f>E37+E38+E39</f>
        <v>63126.5</v>
      </c>
      <c r="F40" s="352"/>
      <c r="G40" s="353">
        <f>G37+G38+G39</f>
        <v>4197310</v>
      </c>
      <c r="H40" s="354"/>
      <c r="I40" s="351">
        <f>I37+I38+I39</f>
        <v>3862885</v>
      </c>
      <c r="J40" s="355"/>
    </row>
    <row r="41" spans="1:10" ht="15.75" thickBot="1" x14ac:dyDescent="0.3">
      <c r="A41" s="289"/>
      <c r="B41" s="290"/>
      <c r="C41" s="290"/>
      <c r="D41" s="290"/>
      <c r="E41" s="290"/>
      <c r="F41" s="290"/>
      <c r="G41" s="290"/>
      <c r="H41" s="290"/>
      <c r="I41" s="290"/>
      <c r="J41" s="291"/>
    </row>
    <row r="42" spans="1:10" ht="16.5" customHeight="1" thickBot="1" x14ac:dyDescent="0.3">
      <c r="A42" s="337" t="s">
        <v>20</v>
      </c>
      <c r="B42" s="338"/>
      <c r="C42" s="338"/>
      <c r="D42" s="338"/>
      <c r="E42" s="338"/>
      <c r="F42" s="338"/>
      <c r="G42" s="338"/>
      <c r="H42" s="338"/>
      <c r="I42" s="338"/>
      <c r="J42" s="339"/>
    </row>
    <row r="43" spans="1:10" ht="15" customHeight="1" thickTop="1" thickBot="1" x14ac:dyDescent="0.3">
      <c r="A43" s="340" t="s">
        <v>31</v>
      </c>
      <c r="B43" s="341"/>
      <c r="C43" s="297" t="s">
        <v>4</v>
      </c>
      <c r="D43" s="341"/>
      <c r="E43" s="255" t="s">
        <v>5</v>
      </c>
      <c r="F43" s="255"/>
      <c r="G43" s="255" t="s">
        <v>19</v>
      </c>
      <c r="H43" s="255"/>
      <c r="I43" s="255" t="s">
        <v>15</v>
      </c>
      <c r="J43" s="256"/>
    </row>
    <row r="44" spans="1:10" ht="15.75" thickTop="1" x14ac:dyDescent="0.25">
      <c r="A44" s="361" t="s">
        <v>21</v>
      </c>
      <c r="B44" s="322"/>
      <c r="C44" s="362">
        <v>14</v>
      </c>
      <c r="D44" s="322"/>
      <c r="E44" s="363">
        <v>13</v>
      </c>
      <c r="F44" s="363"/>
      <c r="G44" s="363"/>
      <c r="H44" s="363"/>
      <c r="I44" s="364">
        <f>C44+E44+G44</f>
        <v>27</v>
      </c>
      <c r="J44" s="365"/>
    </row>
    <row r="45" spans="1:10" x14ac:dyDescent="0.25">
      <c r="A45" s="366" t="s">
        <v>22</v>
      </c>
      <c r="B45" s="345"/>
      <c r="C45" s="367">
        <v>1</v>
      </c>
      <c r="D45" s="345"/>
      <c r="E45" s="368"/>
      <c r="F45" s="368"/>
      <c r="G45" s="368"/>
      <c r="H45" s="368"/>
      <c r="I45" s="369">
        <f>C45+E45+G45</f>
        <v>1</v>
      </c>
      <c r="J45" s="370"/>
    </row>
    <row r="46" spans="1:10" ht="15.75" thickBot="1" x14ac:dyDescent="0.3">
      <c r="A46" s="356" t="s">
        <v>15</v>
      </c>
      <c r="B46" s="349"/>
      <c r="C46" s="357">
        <f>C44+C45</f>
        <v>15</v>
      </c>
      <c r="D46" s="350"/>
      <c r="E46" s="350">
        <f>E44+E45</f>
        <v>13</v>
      </c>
      <c r="F46" s="358"/>
      <c r="G46" s="358">
        <f>G44+G45</f>
        <v>0</v>
      </c>
      <c r="H46" s="358"/>
      <c r="I46" s="359">
        <f>I44+I45</f>
        <v>28</v>
      </c>
      <c r="J46" s="360"/>
    </row>
    <row r="47" spans="1:10" ht="15.75" thickBot="1" x14ac:dyDescent="0.3">
      <c r="A47" s="289"/>
      <c r="B47" s="290"/>
      <c r="C47" s="290"/>
      <c r="D47" s="290"/>
      <c r="E47" s="290"/>
      <c r="F47" s="290"/>
      <c r="G47" s="290"/>
      <c r="H47" s="290"/>
      <c r="I47" s="290"/>
      <c r="J47" s="291"/>
    </row>
    <row r="48" spans="1:10" ht="16.5" thickBot="1" x14ac:dyDescent="0.3">
      <c r="A48" s="381" t="s">
        <v>23</v>
      </c>
      <c r="B48" s="382"/>
      <c r="C48" s="382"/>
      <c r="D48" s="382"/>
      <c r="E48" s="382"/>
      <c r="F48" s="382"/>
      <c r="G48" s="382"/>
      <c r="H48" s="382"/>
      <c r="I48" s="382"/>
      <c r="J48" s="383"/>
    </row>
    <row r="49" spans="1:10" ht="15.75" thickTop="1" x14ac:dyDescent="0.25">
      <c r="A49" s="384" t="s">
        <v>24</v>
      </c>
      <c r="B49" s="385"/>
      <c r="C49" s="385"/>
      <c r="D49" s="385"/>
      <c r="E49" s="385"/>
      <c r="F49" s="386" t="s">
        <v>26</v>
      </c>
      <c r="G49" s="386"/>
      <c r="H49" s="386"/>
      <c r="I49" s="386"/>
      <c r="J49" s="386"/>
    </row>
    <row r="50" spans="1:10" x14ac:dyDescent="0.25">
      <c r="A50" s="372"/>
      <c r="B50" s="373"/>
      <c r="C50" s="373"/>
      <c r="D50" s="373"/>
      <c r="E50" s="373"/>
      <c r="F50" s="387"/>
      <c r="G50" s="387"/>
      <c r="H50" s="387"/>
      <c r="I50" s="387"/>
      <c r="J50" s="387"/>
    </row>
    <row r="51" spans="1:10" x14ac:dyDescent="0.25">
      <c r="A51" s="372"/>
      <c r="B51" s="373"/>
      <c r="C51" s="373"/>
      <c r="D51" s="373"/>
      <c r="E51" s="373"/>
      <c r="F51" s="373"/>
      <c r="G51" s="373"/>
      <c r="H51" s="373"/>
      <c r="I51" s="373"/>
      <c r="J51" s="387"/>
    </row>
    <row r="52" spans="1:10" x14ac:dyDescent="0.25">
      <c r="A52" s="372"/>
      <c r="B52" s="373"/>
      <c r="C52" s="373"/>
      <c r="D52" s="373"/>
      <c r="E52" s="373"/>
      <c r="F52" s="374"/>
      <c r="G52" s="374"/>
      <c r="H52" s="374"/>
      <c r="I52" s="374"/>
      <c r="J52" s="374"/>
    </row>
    <row r="53" spans="1:10" x14ac:dyDescent="0.25">
      <c r="A53" s="375" t="s">
        <v>25</v>
      </c>
      <c r="B53" s="376"/>
      <c r="C53" s="376"/>
      <c r="D53" s="376"/>
      <c r="E53" s="376"/>
      <c r="F53" s="377" t="s">
        <v>25</v>
      </c>
      <c r="G53" s="377"/>
      <c r="H53" s="377"/>
      <c r="I53" s="377"/>
      <c r="J53" s="377"/>
    </row>
    <row r="54" spans="1:10" ht="15.75" customHeight="1" thickBot="1" x14ac:dyDescent="0.3">
      <c r="A54" s="378" t="s">
        <v>53</v>
      </c>
      <c r="B54" s="379"/>
      <c r="C54" s="379"/>
      <c r="D54" s="379"/>
      <c r="E54" s="379"/>
      <c r="F54" s="379" t="s">
        <v>52</v>
      </c>
      <c r="G54" s="379"/>
      <c r="H54" s="379"/>
      <c r="I54" s="379"/>
      <c r="J54" s="380"/>
    </row>
    <row r="56" spans="1:10" x14ac:dyDescent="0.25">
      <c r="A56" s="371" t="s">
        <v>54</v>
      </c>
      <c r="B56" s="371"/>
      <c r="C56" s="371"/>
      <c r="D56" s="371"/>
      <c r="E56" s="371"/>
      <c r="F56" s="371"/>
      <c r="G56" s="371"/>
      <c r="H56" s="371"/>
      <c r="I56" s="371"/>
      <c r="J56" s="371"/>
    </row>
  </sheetData>
  <mergeCells count="136"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23:D23"/>
    <mergeCell ref="E23:F23"/>
    <mergeCell ref="G23:H23"/>
    <mergeCell ref="I23:J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34:J34"/>
    <mergeCell ref="A35:B36"/>
    <mergeCell ref="C35:J35"/>
    <mergeCell ref="C36:D36"/>
    <mergeCell ref="E36:F36"/>
    <mergeCell ref="G36:H36"/>
    <mergeCell ref="I36:J36"/>
    <mergeCell ref="A29:D29"/>
    <mergeCell ref="E29:F29"/>
    <mergeCell ref="G29:H29"/>
    <mergeCell ref="I29:J29"/>
    <mergeCell ref="A30:D30"/>
    <mergeCell ref="E30:F30"/>
    <mergeCell ref="G30:H30"/>
    <mergeCell ref="I30:J30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41:J41"/>
    <mergeCell ref="A42:J42"/>
    <mergeCell ref="A43:B43"/>
    <mergeCell ref="C43:D43"/>
    <mergeCell ref="E43:F43"/>
    <mergeCell ref="G43:H43"/>
    <mergeCell ref="I43:J43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46:B46"/>
    <mergeCell ref="C46:D46"/>
    <mergeCell ref="E46:F46"/>
    <mergeCell ref="G46:H46"/>
    <mergeCell ref="I46:J46"/>
    <mergeCell ref="A47:J47"/>
    <mergeCell ref="A44:B44"/>
    <mergeCell ref="C44:D44"/>
    <mergeCell ref="E44:F44"/>
    <mergeCell ref="G44:H44"/>
    <mergeCell ref="I44:J44"/>
    <mergeCell ref="A45:B45"/>
    <mergeCell ref="C45:D45"/>
    <mergeCell ref="E45:F45"/>
    <mergeCell ref="G45:H45"/>
    <mergeCell ref="I45:J45"/>
    <mergeCell ref="A56:J56"/>
    <mergeCell ref="A52:E52"/>
    <mergeCell ref="F52:J52"/>
    <mergeCell ref="A53:E53"/>
    <mergeCell ref="F53:J53"/>
    <mergeCell ref="A54:E54"/>
    <mergeCell ref="F54:J54"/>
    <mergeCell ref="A48:J48"/>
    <mergeCell ref="A49:E49"/>
    <mergeCell ref="F49:J49"/>
    <mergeCell ref="A50:E50"/>
    <mergeCell ref="F50:J50"/>
    <mergeCell ref="A51:J51"/>
  </mergeCells>
  <printOptions horizontalCentered="1" verticalCentered="1"/>
  <pageMargins left="0" right="0" top="0" bottom="0" header="0" footer="0"/>
  <pageSetup scale="8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O61"/>
  <sheetViews>
    <sheetView topLeftCell="A28" zoomScale="95" zoomScaleNormal="95" workbookViewId="0">
      <selection activeCell="I38" sqref="I38:J38"/>
    </sheetView>
  </sheetViews>
  <sheetFormatPr baseColWidth="10" defaultRowHeight="15" x14ac:dyDescent="0.25"/>
  <cols>
    <col min="4" max="4" width="11.42578125" customWidth="1"/>
    <col min="11" max="11" width="11.42578125" style="147"/>
    <col min="12" max="12" width="55.42578125" style="147" bestFit="1" customWidth="1"/>
    <col min="15" max="15" width="11.42578125" style="21"/>
  </cols>
  <sheetData>
    <row r="1" spans="1:14" ht="15.75" thickBot="1" x14ac:dyDescent="0.3"/>
    <row r="2" spans="1:14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4" x14ac:dyDescent="0.25">
      <c r="A3" s="2"/>
      <c r="J3" s="3"/>
    </row>
    <row r="4" spans="1:14" x14ac:dyDescent="0.25">
      <c r="A4" s="2"/>
      <c r="J4" s="3"/>
    </row>
    <row r="5" spans="1:14" x14ac:dyDescent="0.25">
      <c r="A5" s="2"/>
      <c r="J5" s="3"/>
    </row>
    <row r="6" spans="1:14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4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4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4" x14ac:dyDescent="0.25">
      <c r="A9" s="4" t="s">
        <v>129</v>
      </c>
      <c r="J9" s="3"/>
    </row>
    <row r="10" spans="1:14" x14ac:dyDescent="0.25">
      <c r="A10" s="4" t="s">
        <v>51</v>
      </c>
      <c r="J10" s="3"/>
    </row>
    <row r="11" spans="1:14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4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  <c r="M12" s="18"/>
      <c r="N12" s="18"/>
    </row>
    <row r="13" spans="1:14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  <c r="M13" s="18"/>
      <c r="N13" s="18"/>
    </row>
    <row r="14" spans="1:14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150097</v>
      </c>
      <c r="I14" s="415"/>
      <c r="J14" s="416"/>
    </row>
    <row r="15" spans="1:14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4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4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4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  <c r="M18" s="18"/>
      <c r="N18" s="18"/>
    </row>
    <row r="19" spans="1:14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  <c r="M19" s="17"/>
      <c r="N19" s="18"/>
    </row>
    <row r="20" spans="1:14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  <c r="M20" s="17"/>
      <c r="N20" s="18"/>
    </row>
    <row r="21" spans="1:14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4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4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10">
        <f>SUM(H14:J22)</f>
        <v>150097</v>
      </c>
      <c r="I23" s="411"/>
      <c r="J23" s="412"/>
    </row>
    <row r="24" spans="1:14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4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</row>
    <row r="26" spans="1:14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</row>
    <row r="27" spans="1:14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</row>
    <row r="28" spans="1:14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</row>
    <row r="29" spans="1:14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4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4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4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4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4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</row>
    <row r="35" spans="1:14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</row>
    <row r="36" spans="1:14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</row>
    <row r="37" spans="1:14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150097</v>
      </c>
      <c r="I37" s="424"/>
      <c r="J37" s="425"/>
    </row>
    <row r="38" spans="1:14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  <c r="M38" s="17"/>
      <c r="N38" s="18"/>
    </row>
    <row r="39" spans="1:14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  <c r="M39" s="17"/>
      <c r="N39" s="18"/>
    </row>
    <row r="40" spans="1:14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  <c r="M40" s="17"/>
      <c r="N40" s="18"/>
    </row>
    <row r="41" spans="1:14" ht="23.25" customHeight="1" thickTop="1" thickBot="1" x14ac:dyDescent="0.3">
      <c r="A41" s="294"/>
      <c r="B41" s="295"/>
      <c r="C41" s="421"/>
      <c r="D41" s="24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  <c r="M41" s="17"/>
      <c r="N41" s="18"/>
    </row>
    <row r="42" spans="1:14" ht="15.75" thickTop="1" x14ac:dyDescent="0.25">
      <c r="A42" s="264" t="s">
        <v>41</v>
      </c>
      <c r="B42" s="265"/>
      <c r="C42" s="413"/>
      <c r="D42" s="12">
        <v>0</v>
      </c>
      <c r="E42" s="429">
        <v>0</v>
      </c>
      <c r="F42" s="324"/>
      <c r="G42" s="346">
        <v>0</v>
      </c>
      <c r="H42" s="335"/>
      <c r="I42" s="323">
        <v>0</v>
      </c>
      <c r="J42" s="327"/>
    </row>
    <row r="43" spans="1:14" x14ac:dyDescent="0.25">
      <c r="A43" s="269" t="s">
        <v>127</v>
      </c>
      <c r="B43" s="270"/>
      <c r="C43" s="388"/>
      <c r="D43" s="22">
        <v>1876</v>
      </c>
      <c r="E43" s="332">
        <v>150097</v>
      </c>
      <c r="F43" s="333"/>
      <c r="G43" s="334">
        <f>D43*2</f>
        <v>3752</v>
      </c>
      <c r="H43" s="335"/>
      <c r="I43" s="332">
        <f>E43*2</f>
        <v>300194</v>
      </c>
      <c r="J43" s="336"/>
      <c r="K43" s="148"/>
    </row>
    <row r="44" spans="1:14" s="21" customFormat="1" x14ac:dyDescent="0.25">
      <c r="A44" s="284" t="s">
        <v>43</v>
      </c>
      <c r="B44" s="285"/>
      <c r="C44" s="417"/>
      <c r="D44" s="13">
        <v>0</v>
      </c>
      <c r="E44" s="332">
        <v>0</v>
      </c>
      <c r="F44" s="333"/>
      <c r="G44" s="334">
        <f t="shared" ref="G44" si="0">D44*2</f>
        <v>0</v>
      </c>
      <c r="H44" s="335"/>
      <c r="I44" s="332">
        <f t="shared" ref="I44" si="1">E44*2</f>
        <v>0</v>
      </c>
      <c r="J44" s="336"/>
      <c r="K44" s="147" t="s">
        <v>135</v>
      </c>
      <c r="L44" s="147"/>
      <c r="M44"/>
      <c r="N44"/>
    </row>
    <row r="45" spans="1:14" s="21" customFormat="1" ht="15.75" thickBot="1" x14ac:dyDescent="0.3">
      <c r="A45" s="399" t="s">
        <v>15</v>
      </c>
      <c r="B45" s="400"/>
      <c r="C45" s="400"/>
      <c r="D45" s="25">
        <f>SUM(D42:D44)</f>
        <v>1876</v>
      </c>
      <c r="E45" s="394">
        <f>SUM(E42:F44)</f>
        <v>150097</v>
      </c>
      <c r="F45" s="395"/>
      <c r="G45" s="396">
        <f>SUM(G42:H44)</f>
        <v>3752</v>
      </c>
      <c r="H45" s="397"/>
      <c r="I45" s="394">
        <f>SUM(I42:J44)</f>
        <v>300194</v>
      </c>
      <c r="J45" s="398"/>
      <c r="K45" s="148">
        <f>H23/80</f>
        <v>1876.2125000000001</v>
      </c>
      <c r="L45" s="148"/>
      <c r="M45"/>
      <c r="N45"/>
    </row>
    <row r="46" spans="1:14" ht="15.75" thickBot="1" x14ac:dyDescent="0.3">
      <c r="A46" s="289"/>
      <c r="B46" s="290"/>
      <c r="C46" s="290"/>
      <c r="D46" s="290"/>
      <c r="E46" s="290"/>
      <c r="F46" s="290"/>
      <c r="G46" s="290"/>
      <c r="H46" s="290"/>
      <c r="I46" s="290"/>
      <c r="J46" s="291"/>
    </row>
    <row r="47" spans="1:14" ht="16.5" customHeight="1" thickBot="1" x14ac:dyDescent="0.3">
      <c r="A47" s="390" t="s">
        <v>20</v>
      </c>
      <c r="B47" s="391"/>
      <c r="C47" s="391"/>
      <c r="D47" s="391"/>
      <c r="E47" s="391"/>
      <c r="F47" s="391"/>
      <c r="G47" s="391"/>
      <c r="H47" s="391"/>
      <c r="I47" s="391"/>
      <c r="J47" s="392"/>
    </row>
    <row r="48" spans="1:14" ht="27" customHeight="1" thickTop="1" thickBot="1" x14ac:dyDescent="0.3">
      <c r="A48" s="340" t="s">
        <v>47</v>
      </c>
      <c r="B48" s="297"/>
      <c r="C48" s="297"/>
      <c r="D48" s="341"/>
      <c r="E48" s="393" t="s">
        <v>48</v>
      </c>
      <c r="F48" s="300"/>
      <c r="G48" s="301" t="s">
        <v>49</v>
      </c>
      <c r="H48" s="301"/>
      <c r="I48" s="301" t="s">
        <v>50</v>
      </c>
      <c r="J48" s="302"/>
    </row>
    <row r="49" spans="1:10" ht="15.75" thickTop="1" x14ac:dyDescent="0.25">
      <c r="A49" s="269" t="s">
        <v>21</v>
      </c>
      <c r="B49" s="270"/>
      <c r="C49" s="270"/>
      <c r="D49" s="388"/>
      <c r="E49" s="362"/>
      <c r="F49" s="322"/>
      <c r="G49" s="363"/>
      <c r="H49" s="363"/>
      <c r="I49" s="363"/>
      <c r="J49" s="434"/>
    </row>
    <row r="50" spans="1:10" x14ac:dyDescent="0.25">
      <c r="A50" s="269" t="s">
        <v>22</v>
      </c>
      <c r="B50" s="270"/>
      <c r="C50" s="270"/>
      <c r="D50" s="388"/>
      <c r="E50" s="367"/>
      <c r="F50" s="345"/>
      <c r="G50" s="368"/>
      <c r="H50" s="368"/>
      <c r="I50" s="368"/>
      <c r="J50" s="389"/>
    </row>
    <row r="51" spans="1:10" ht="15.75" thickBot="1" x14ac:dyDescent="0.3">
      <c r="A51" s="399" t="s">
        <v>15</v>
      </c>
      <c r="B51" s="400"/>
      <c r="C51" s="400"/>
      <c r="D51" s="430"/>
      <c r="E51" s="400">
        <f>E49+E50</f>
        <v>0</v>
      </c>
      <c r="F51" s="430"/>
      <c r="G51" s="430">
        <f>G49+G50</f>
        <v>0</v>
      </c>
      <c r="H51" s="432"/>
      <c r="I51" s="432">
        <f>I49+I50</f>
        <v>0</v>
      </c>
      <c r="J51" s="433"/>
    </row>
    <row r="52" spans="1:10" ht="15.75" thickBot="1" x14ac:dyDescent="0.3">
      <c r="A52" s="289"/>
      <c r="B52" s="290"/>
      <c r="C52" s="290"/>
      <c r="D52" s="290"/>
      <c r="E52" s="290"/>
      <c r="F52" s="290"/>
      <c r="G52" s="290"/>
      <c r="H52" s="290"/>
      <c r="I52" s="290"/>
      <c r="J52" s="291"/>
    </row>
    <row r="53" spans="1:10" ht="16.5" customHeight="1" thickBot="1" x14ac:dyDescent="0.3">
      <c r="A53" s="381" t="s">
        <v>23</v>
      </c>
      <c r="B53" s="382"/>
      <c r="C53" s="382"/>
      <c r="D53" s="382"/>
      <c r="E53" s="382"/>
      <c r="F53" s="382"/>
      <c r="G53" s="382"/>
      <c r="H53" s="382"/>
      <c r="I53" s="382"/>
      <c r="J53" s="383"/>
    </row>
    <row r="54" spans="1:10" ht="15.75" customHeight="1" thickTop="1" x14ac:dyDescent="0.25">
      <c r="A54" s="384" t="s">
        <v>24</v>
      </c>
      <c r="B54" s="385"/>
      <c r="C54" s="385"/>
      <c r="D54" s="385"/>
      <c r="E54" s="385"/>
      <c r="F54" s="385" t="s">
        <v>26</v>
      </c>
      <c r="G54" s="385"/>
      <c r="H54" s="385"/>
      <c r="I54" s="385"/>
      <c r="J54" s="386"/>
    </row>
    <row r="55" spans="1:10" x14ac:dyDescent="0.25">
      <c r="A55" s="372"/>
      <c r="B55" s="373"/>
      <c r="C55" s="373"/>
      <c r="D55" s="373"/>
      <c r="E55" s="373"/>
      <c r="F55" s="373"/>
      <c r="G55" s="373"/>
      <c r="H55" s="373"/>
      <c r="I55" s="373"/>
      <c r="J55" s="387"/>
    </row>
    <row r="56" spans="1:10" x14ac:dyDescent="0.25">
      <c r="A56" s="372"/>
      <c r="B56" s="373"/>
      <c r="C56" s="373"/>
      <c r="D56" s="373"/>
      <c r="E56" s="373"/>
      <c r="F56" s="373"/>
      <c r="G56" s="373"/>
      <c r="H56" s="373"/>
      <c r="I56" s="373"/>
      <c r="J56" s="387"/>
    </row>
    <row r="57" spans="1:10" x14ac:dyDescent="0.25">
      <c r="A57" s="372"/>
      <c r="B57" s="373"/>
      <c r="C57" s="373"/>
      <c r="D57" s="373"/>
      <c r="E57" s="373"/>
      <c r="F57" s="431"/>
      <c r="G57" s="431"/>
      <c r="H57" s="431"/>
      <c r="I57" s="431"/>
      <c r="J57" s="374"/>
    </row>
    <row r="58" spans="1:10" ht="15" customHeight="1" x14ac:dyDescent="0.25">
      <c r="A58" s="375" t="s">
        <v>25</v>
      </c>
      <c r="B58" s="376"/>
      <c r="C58" s="376"/>
      <c r="D58" s="376"/>
      <c r="E58" s="376"/>
      <c r="F58" s="376" t="s">
        <v>25</v>
      </c>
      <c r="G58" s="376"/>
      <c r="H58" s="376"/>
      <c r="I58" s="376"/>
      <c r="J58" s="377"/>
    </row>
    <row r="59" spans="1:10" ht="15.75" customHeight="1" thickBot="1" x14ac:dyDescent="0.3">
      <c r="A59" s="378" t="s">
        <v>53</v>
      </c>
      <c r="B59" s="379"/>
      <c r="C59" s="379"/>
      <c r="D59" s="379"/>
      <c r="E59" s="379"/>
      <c r="F59" s="379" t="s">
        <v>52</v>
      </c>
      <c r="G59" s="379"/>
      <c r="H59" s="379"/>
      <c r="I59" s="379"/>
      <c r="J59" s="380"/>
    </row>
    <row r="61" spans="1:10" x14ac:dyDescent="0.25">
      <c r="A61" s="371" t="s">
        <v>54</v>
      </c>
      <c r="B61" s="371"/>
      <c r="C61" s="371"/>
      <c r="D61" s="371"/>
      <c r="E61" s="371"/>
      <c r="F61" s="371"/>
      <c r="G61" s="371"/>
      <c r="H61" s="371"/>
      <c r="I61" s="371"/>
      <c r="J61" s="371"/>
    </row>
  </sheetData>
  <mergeCells count="107">
    <mergeCell ref="A6:J6"/>
    <mergeCell ref="A7:J7"/>
    <mergeCell ref="A8:J8"/>
    <mergeCell ref="A12:J12"/>
    <mergeCell ref="A13:G13"/>
    <mergeCell ref="H13:J13"/>
    <mergeCell ref="A17:G17"/>
    <mergeCell ref="H17:J17"/>
    <mergeCell ref="A18:G18"/>
    <mergeCell ref="H18:J18"/>
    <mergeCell ref="A19:G19"/>
    <mergeCell ref="H19:J19"/>
    <mergeCell ref="A14:G14"/>
    <mergeCell ref="H14:J14"/>
    <mergeCell ref="A15:G15"/>
    <mergeCell ref="H15:J15"/>
    <mergeCell ref="A16:G16"/>
    <mergeCell ref="H16:J16"/>
    <mergeCell ref="A23:G23"/>
    <mergeCell ref="H23:J23"/>
    <mergeCell ref="A24:J24"/>
    <mergeCell ref="A25:J25"/>
    <mergeCell ref="A26:G26"/>
    <mergeCell ref="H26:J26"/>
    <mergeCell ref="A20:G20"/>
    <mergeCell ref="H20:J20"/>
    <mergeCell ref="A21:G21"/>
    <mergeCell ref="H21:J21"/>
    <mergeCell ref="A22:G22"/>
    <mergeCell ref="H22:J22"/>
    <mergeCell ref="A30:G30"/>
    <mergeCell ref="H30:J30"/>
    <mergeCell ref="A31:G31"/>
    <mergeCell ref="H31:J31"/>
    <mergeCell ref="A32:G32"/>
    <mergeCell ref="H32:J32"/>
    <mergeCell ref="A27:G27"/>
    <mergeCell ref="H27:J27"/>
    <mergeCell ref="A28:G28"/>
    <mergeCell ref="H28:J28"/>
    <mergeCell ref="A29:G29"/>
    <mergeCell ref="H29:J29"/>
    <mergeCell ref="A36:G36"/>
    <mergeCell ref="H36:J36"/>
    <mergeCell ref="A37:G37"/>
    <mergeCell ref="H37:J37"/>
    <mergeCell ref="A38:J38"/>
    <mergeCell ref="A39:J39"/>
    <mergeCell ref="A33:G33"/>
    <mergeCell ref="H33:J33"/>
    <mergeCell ref="A34:G34"/>
    <mergeCell ref="H34:J34"/>
    <mergeCell ref="A35:G35"/>
    <mergeCell ref="H35:J35"/>
    <mergeCell ref="A43:C43"/>
    <mergeCell ref="E43:F43"/>
    <mergeCell ref="G43:H43"/>
    <mergeCell ref="I43:J43"/>
    <mergeCell ref="A40:C41"/>
    <mergeCell ref="D40:J40"/>
    <mergeCell ref="E41:F41"/>
    <mergeCell ref="G41:H41"/>
    <mergeCell ref="I41:J41"/>
    <mergeCell ref="A42:C42"/>
    <mergeCell ref="E42:F42"/>
    <mergeCell ref="G42:H42"/>
    <mergeCell ref="I42:J42"/>
    <mergeCell ref="A46:J46"/>
    <mergeCell ref="A47:J47"/>
    <mergeCell ref="A48:D48"/>
    <mergeCell ref="E48:F48"/>
    <mergeCell ref="G48:H48"/>
    <mergeCell ref="I48:J48"/>
    <mergeCell ref="A44:C44"/>
    <mergeCell ref="E44:F44"/>
    <mergeCell ref="G44:H44"/>
    <mergeCell ref="I44:J44"/>
    <mergeCell ref="A45:C45"/>
    <mergeCell ref="E45:F45"/>
    <mergeCell ref="G45:H45"/>
    <mergeCell ref="I45:J45"/>
    <mergeCell ref="A51:D51"/>
    <mergeCell ref="E51:F51"/>
    <mergeCell ref="G51:H51"/>
    <mergeCell ref="I51:J51"/>
    <mergeCell ref="A52:J52"/>
    <mergeCell ref="A53:J53"/>
    <mergeCell ref="A49:D49"/>
    <mergeCell ref="E49:F49"/>
    <mergeCell ref="G49:H49"/>
    <mergeCell ref="I49:J49"/>
    <mergeCell ref="A50:D50"/>
    <mergeCell ref="E50:F50"/>
    <mergeCell ref="G50:H50"/>
    <mergeCell ref="I50:J50"/>
    <mergeCell ref="A58:E58"/>
    <mergeCell ref="F58:J58"/>
    <mergeCell ref="A59:E59"/>
    <mergeCell ref="F59:J59"/>
    <mergeCell ref="A61:J61"/>
    <mergeCell ref="A54:E54"/>
    <mergeCell ref="F54:J54"/>
    <mergeCell ref="A55:E55"/>
    <mergeCell ref="F55:J55"/>
    <mergeCell ref="A56:J56"/>
    <mergeCell ref="A57:E57"/>
    <mergeCell ref="F57:J57"/>
  </mergeCells>
  <printOptions horizontalCentered="1" verticalCentered="1"/>
  <pageMargins left="0" right="0" top="0" bottom="0" header="0" footer="0"/>
  <pageSetup scale="8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FF00"/>
    <pageSetUpPr fitToPage="1"/>
  </sheetPr>
  <dimension ref="A1:L54"/>
  <sheetViews>
    <sheetView topLeftCell="B10" zoomScaleNormal="100" workbookViewId="0">
      <selection activeCell="I38" sqref="I38:J38"/>
    </sheetView>
  </sheetViews>
  <sheetFormatPr baseColWidth="10" defaultRowHeight="15" x14ac:dyDescent="0.25"/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130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244">
        <v>15800.45</v>
      </c>
      <c r="F14" s="244"/>
      <c r="G14" s="244">
        <v>14758.2</v>
      </c>
      <c r="H14" s="244"/>
      <c r="I14" s="245">
        <f t="shared" ref="I14:I19" si="0">E14+G14</f>
        <v>30558.65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2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</row>
    <row r="18" spans="1:12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</row>
    <row r="19" spans="1:12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</row>
    <row r="20" spans="1:12" ht="15.75" thickBot="1" x14ac:dyDescent="0.3">
      <c r="A20" s="272" t="s">
        <v>13</v>
      </c>
      <c r="B20" s="273"/>
      <c r="C20" s="273"/>
      <c r="D20" s="274"/>
      <c r="E20" s="275">
        <f>SUM(E14:F19)</f>
        <v>15800.45</v>
      </c>
      <c r="F20" s="276"/>
      <c r="G20" s="275">
        <f>SUM(G14:H19)</f>
        <v>14758.2</v>
      </c>
      <c r="H20" s="276"/>
      <c r="I20" s="275">
        <f>SUM(I14:J19)</f>
        <v>30558.65</v>
      </c>
      <c r="J20" s="277"/>
    </row>
    <row r="21" spans="1:12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</row>
    <row r="22" spans="1:12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  <c r="L22">
        <v>24939.5</v>
      </c>
    </row>
    <row r="23" spans="1:12" ht="15.75" thickTop="1" x14ac:dyDescent="0.25">
      <c r="A23" s="264" t="s">
        <v>7</v>
      </c>
      <c r="B23" s="265"/>
      <c r="C23" s="265"/>
      <c r="D23" s="265"/>
      <c r="E23" s="266">
        <v>10774.8</v>
      </c>
      <c r="F23" s="266"/>
      <c r="G23" s="266">
        <f>10181.3-3721</f>
        <v>6460.2999999999993</v>
      </c>
      <c r="H23" s="266"/>
      <c r="I23" s="267">
        <f>E23+G23</f>
        <v>17235.099999999999</v>
      </c>
      <c r="J23" s="268"/>
      <c r="L23" s="133">
        <f>L22-G23</f>
        <v>18479.2</v>
      </c>
    </row>
    <row r="24" spans="1:12" x14ac:dyDescent="0.25">
      <c r="A24" s="269" t="s">
        <v>8</v>
      </c>
      <c r="B24" s="270"/>
      <c r="C24" s="270"/>
      <c r="D24" s="270"/>
      <c r="E24" s="271">
        <v>6295</v>
      </c>
      <c r="F24" s="271"/>
      <c r="G24" s="271">
        <v>3721</v>
      </c>
      <c r="H24" s="271"/>
      <c r="I24" s="262">
        <f>E24+G24</f>
        <v>10016</v>
      </c>
      <c r="J24" s="263"/>
      <c r="K24" s="133"/>
    </row>
    <row r="25" spans="1:12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  <c r="K25" s="133"/>
      <c r="L25" s="23">
        <f>G30-24939.5</f>
        <v>0</v>
      </c>
    </row>
    <row r="26" spans="1:12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</row>
    <row r="27" spans="1:12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</row>
    <row r="28" spans="1:12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</row>
    <row r="29" spans="1:12" ht="15.75" thickBot="1" x14ac:dyDescent="0.3">
      <c r="A29" s="303" t="s">
        <v>13</v>
      </c>
      <c r="B29" s="304"/>
      <c r="C29" s="304"/>
      <c r="D29" s="305"/>
      <c r="E29" s="306">
        <f>SUM(E23:F28)</f>
        <v>17069.8</v>
      </c>
      <c r="F29" s="307"/>
      <c r="G29" s="308">
        <f>SUM(G23:H28)</f>
        <v>10181.299999999999</v>
      </c>
      <c r="H29" s="309"/>
      <c r="I29" s="310">
        <f>SUM(I23:J28)</f>
        <v>27251.1</v>
      </c>
      <c r="J29" s="307"/>
      <c r="K29" s="144"/>
    </row>
    <row r="30" spans="1:12" ht="15.75" thickBot="1" x14ac:dyDescent="0.3">
      <c r="A30" s="311" t="s">
        <v>15</v>
      </c>
      <c r="B30" s="312"/>
      <c r="C30" s="312"/>
      <c r="D30" s="313"/>
      <c r="E30" s="314">
        <f>E20+E29</f>
        <v>32870.25</v>
      </c>
      <c r="F30" s="315"/>
      <c r="G30" s="316">
        <f>G20+G29</f>
        <v>24939.5</v>
      </c>
      <c r="H30" s="317"/>
      <c r="I30" s="318">
        <f>E30+G30</f>
        <v>57809.75</v>
      </c>
      <c r="J30" s="315"/>
    </row>
    <row r="31" spans="1:12" ht="15.75" thickBot="1" x14ac:dyDescent="0.3">
      <c r="A31" s="289"/>
      <c r="B31" s="290"/>
      <c r="C31" s="290"/>
      <c r="D31" s="290"/>
      <c r="E31" s="290"/>
      <c r="F31" s="290"/>
      <c r="G31" s="290"/>
      <c r="H31" s="290"/>
      <c r="I31" s="290"/>
      <c r="J31" s="291"/>
    </row>
    <row r="32" spans="1:12" ht="16.5" customHeight="1" thickBot="1" x14ac:dyDescent="0.3">
      <c r="A32" s="251" t="s">
        <v>16</v>
      </c>
      <c r="B32" s="252"/>
      <c r="C32" s="252"/>
      <c r="D32" s="252"/>
      <c r="E32" s="252"/>
      <c r="F32" s="252"/>
      <c r="G32" s="252"/>
      <c r="H32" s="252"/>
      <c r="I32" s="252"/>
      <c r="J32" s="253"/>
    </row>
    <row r="33" spans="1:12" ht="17.25" customHeight="1" thickTop="1" thickBot="1" x14ac:dyDescent="0.3">
      <c r="A33" s="292" t="s">
        <v>17</v>
      </c>
      <c r="B33" s="293"/>
      <c r="C33" s="296" t="s">
        <v>2</v>
      </c>
      <c r="D33" s="297"/>
      <c r="E33" s="297"/>
      <c r="F33" s="297"/>
      <c r="G33" s="297"/>
      <c r="H33" s="297"/>
      <c r="I33" s="297"/>
      <c r="J33" s="298"/>
      <c r="L33" s="144">
        <f>E14+E23</f>
        <v>26575.25</v>
      </c>
    </row>
    <row r="34" spans="1:12" ht="33.75" customHeight="1" thickTop="1" thickBot="1" x14ac:dyDescent="0.3">
      <c r="A34" s="294"/>
      <c r="B34" s="295"/>
      <c r="C34" s="299" t="s">
        <v>18</v>
      </c>
      <c r="D34" s="300"/>
      <c r="E34" s="301" t="s">
        <v>27</v>
      </c>
      <c r="F34" s="301"/>
      <c r="G34" s="301" t="s">
        <v>28</v>
      </c>
      <c r="H34" s="301"/>
      <c r="I34" s="301" t="s">
        <v>29</v>
      </c>
      <c r="J34" s="302"/>
    </row>
    <row r="35" spans="1:12" ht="15.75" thickTop="1" x14ac:dyDescent="0.25">
      <c r="A35" s="319" t="s">
        <v>4</v>
      </c>
      <c r="B35" s="320"/>
      <c r="C35" s="321">
        <v>6324</v>
      </c>
      <c r="D35" s="322"/>
      <c r="E35" s="323">
        <f>+E30</f>
        <v>32870.25</v>
      </c>
      <c r="F35" s="324"/>
      <c r="G35" s="325">
        <v>2744616</v>
      </c>
      <c r="H35" s="326"/>
      <c r="I35" s="323">
        <v>2544365</v>
      </c>
      <c r="J35" s="327"/>
    </row>
    <row r="36" spans="1:12" x14ac:dyDescent="0.25">
      <c r="A36" s="328" t="s">
        <v>5</v>
      </c>
      <c r="B36" s="329"/>
      <c r="C36" s="330">
        <v>4958</v>
      </c>
      <c r="D36" s="331"/>
      <c r="E36" s="332">
        <f>+G30</f>
        <v>24939.5</v>
      </c>
      <c r="F36" s="333"/>
      <c r="G36" s="334">
        <v>1452694</v>
      </c>
      <c r="H36" s="335"/>
      <c r="I36" s="332">
        <v>1318520</v>
      </c>
      <c r="J36" s="336"/>
      <c r="L36" s="23">
        <f>E30-32870.25</f>
        <v>0</v>
      </c>
    </row>
    <row r="37" spans="1:12" x14ac:dyDescent="0.25">
      <c r="A37" s="342" t="s">
        <v>19</v>
      </c>
      <c r="B37" s="343"/>
      <c r="C37" s="344"/>
      <c r="D37" s="345"/>
      <c r="E37" s="332"/>
      <c r="F37" s="333"/>
      <c r="G37" s="346"/>
      <c r="H37" s="335"/>
      <c r="I37" s="332"/>
      <c r="J37" s="336"/>
      <c r="L37" s="23">
        <f>E23-L36</f>
        <v>10774.8</v>
      </c>
    </row>
    <row r="38" spans="1:12" ht="15.75" thickBot="1" x14ac:dyDescent="0.3">
      <c r="A38" s="347" t="s">
        <v>15</v>
      </c>
      <c r="B38" s="348"/>
      <c r="C38" s="349">
        <f>C35+C36+C37</f>
        <v>11282</v>
      </c>
      <c r="D38" s="350"/>
      <c r="E38" s="351">
        <f>E35+E36+E37</f>
        <v>57809.75</v>
      </c>
      <c r="F38" s="352"/>
      <c r="G38" s="353">
        <f>G35+G36+G37</f>
        <v>4197310</v>
      </c>
      <c r="H38" s="354"/>
      <c r="I38" s="351">
        <f>I35+I36+I37</f>
        <v>3862885</v>
      </c>
      <c r="J38" s="355"/>
    </row>
    <row r="39" spans="1:12" ht="15.75" thickBot="1" x14ac:dyDescent="0.3">
      <c r="A39" s="289"/>
      <c r="B39" s="290"/>
      <c r="C39" s="290"/>
      <c r="D39" s="290"/>
      <c r="E39" s="290"/>
      <c r="F39" s="290"/>
      <c r="G39" s="290"/>
      <c r="H39" s="290"/>
      <c r="I39" s="290"/>
      <c r="J39" s="291"/>
      <c r="L39" s="144">
        <f>G14+G23</f>
        <v>21218.5</v>
      </c>
    </row>
    <row r="40" spans="1:12" ht="16.5" customHeight="1" thickBot="1" x14ac:dyDescent="0.3">
      <c r="A40" s="337" t="s">
        <v>20</v>
      </c>
      <c r="B40" s="338"/>
      <c r="C40" s="338"/>
      <c r="D40" s="338"/>
      <c r="E40" s="338"/>
      <c r="F40" s="338"/>
      <c r="G40" s="338"/>
      <c r="H40" s="338"/>
      <c r="I40" s="338"/>
      <c r="J40" s="339"/>
    </row>
    <row r="41" spans="1:12" ht="15" customHeight="1" thickTop="1" thickBot="1" x14ac:dyDescent="0.3">
      <c r="A41" s="340" t="s">
        <v>31</v>
      </c>
      <c r="B41" s="341"/>
      <c r="C41" s="297" t="s">
        <v>4</v>
      </c>
      <c r="D41" s="341"/>
      <c r="E41" s="255" t="s">
        <v>5</v>
      </c>
      <c r="F41" s="255"/>
      <c r="G41" s="255" t="s">
        <v>19</v>
      </c>
      <c r="H41" s="255"/>
      <c r="I41" s="255" t="s">
        <v>15</v>
      </c>
      <c r="J41" s="256"/>
      <c r="L41" s="23">
        <f>G30-L39</f>
        <v>3721</v>
      </c>
    </row>
    <row r="42" spans="1:12" ht="15.75" thickTop="1" x14ac:dyDescent="0.25">
      <c r="A42" s="361" t="s">
        <v>21</v>
      </c>
      <c r="B42" s="322"/>
      <c r="C42" s="362">
        <v>9</v>
      </c>
      <c r="D42" s="322"/>
      <c r="E42" s="363">
        <v>12</v>
      </c>
      <c r="F42" s="363"/>
      <c r="G42" s="363"/>
      <c r="H42" s="363"/>
      <c r="I42" s="364">
        <f>C42+E42+G42</f>
        <v>21</v>
      </c>
      <c r="J42" s="365"/>
    </row>
    <row r="43" spans="1:12" x14ac:dyDescent="0.25">
      <c r="A43" s="366" t="s">
        <v>22</v>
      </c>
      <c r="B43" s="345"/>
      <c r="C43" s="367"/>
      <c r="D43" s="345"/>
      <c r="E43" s="368"/>
      <c r="F43" s="368"/>
      <c r="G43" s="368"/>
      <c r="H43" s="368"/>
      <c r="I43" s="369">
        <f>C43+E43+G43</f>
        <v>0</v>
      </c>
      <c r="J43" s="370"/>
    </row>
    <row r="44" spans="1:12" ht="15.75" thickBot="1" x14ac:dyDescent="0.3">
      <c r="A44" s="356" t="s">
        <v>15</v>
      </c>
      <c r="B44" s="349"/>
      <c r="C44" s="357">
        <f>C42+C43</f>
        <v>9</v>
      </c>
      <c r="D44" s="350"/>
      <c r="E44" s="350">
        <f>E42+E43</f>
        <v>12</v>
      </c>
      <c r="F44" s="358"/>
      <c r="G44" s="358">
        <f>G42+G43</f>
        <v>0</v>
      </c>
      <c r="H44" s="358"/>
      <c r="I44" s="359">
        <f>I42+I43</f>
        <v>21</v>
      </c>
      <c r="J44" s="360"/>
    </row>
    <row r="45" spans="1:12" ht="15.75" thickBot="1" x14ac:dyDescent="0.3">
      <c r="A45" s="289"/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2" ht="16.5" thickBot="1" x14ac:dyDescent="0.3">
      <c r="A46" s="381" t="s">
        <v>23</v>
      </c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2" ht="15.75" thickTop="1" x14ac:dyDescent="0.25">
      <c r="A47" s="384" t="s">
        <v>24</v>
      </c>
      <c r="B47" s="385"/>
      <c r="C47" s="385"/>
      <c r="D47" s="385"/>
      <c r="E47" s="385"/>
      <c r="F47" s="386" t="s">
        <v>26</v>
      </c>
      <c r="G47" s="386"/>
      <c r="H47" s="386"/>
      <c r="I47" s="386"/>
      <c r="J47" s="386"/>
    </row>
    <row r="48" spans="1:12" x14ac:dyDescent="0.25">
      <c r="A48" s="372"/>
      <c r="B48" s="373"/>
      <c r="C48" s="373"/>
      <c r="D48" s="373"/>
      <c r="E48" s="373"/>
      <c r="F48" s="387"/>
      <c r="G48" s="387"/>
      <c r="H48" s="387"/>
      <c r="I48" s="387"/>
      <c r="J48" s="387"/>
    </row>
    <row r="49" spans="1:10" x14ac:dyDescent="0.25">
      <c r="A49" s="372"/>
      <c r="B49" s="373"/>
      <c r="C49" s="373"/>
      <c r="D49" s="373"/>
      <c r="E49" s="373"/>
      <c r="F49" s="373"/>
      <c r="G49" s="373"/>
      <c r="H49" s="373"/>
      <c r="I49" s="373"/>
      <c r="J49" s="387"/>
    </row>
    <row r="50" spans="1:10" x14ac:dyDescent="0.25">
      <c r="A50" s="372"/>
      <c r="B50" s="373"/>
      <c r="C50" s="373"/>
      <c r="D50" s="373"/>
      <c r="E50" s="373"/>
      <c r="F50" s="374"/>
      <c r="G50" s="374"/>
      <c r="H50" s="374"/>
      <c r="I50" s="374"/>
      <c r="J50" s="374"/>
    </row>
    <row r="51" spans="1:10" x14ac:dyDescent="0.25">
      <c r="A51" s="375" t="s">
        <v>25</v>
      </c>
      <c r="B51" s="376"/>
      <c r="C51" s="376"/>
      <c r="D51" s="376"/>
      <c r="E51" s="376"/>
      <c r="F51" s="377" t="s">
        <v>25</v>
      </c>
      <c r="G51" s="377"/>
      <c r="H51" s="377"/>
      <c r="I51" s="377"/>
      <c r="J51" s="377"/>
    </row>
    <row r="52" spans="1:10" ht="15.75" customHeight="1" thickBot="1" x14ac:dyDescent="0.3">
      <c r="A52" s="378" t="s">
        <v>53</v>
      </c>
      <c r="B52" s="379"/>
      <c r="C52" s="379"/>
      <c r="D52" s="379"/>
      <c r="E52" s="379"/>
      <c r="F52" s="379" t="s">
        <v>52</v>
      </c>
      <c r="G52" s="379"/>
      <c r="H52" s="379"/>
      <c r="I52" s="379"/>
      <c r="J52" s="380"/>
    </row>
    <row r="54" spans="1:10" x14ac:dyDescent="0.25">
      <c r="A54" s="371" t="s">
        <v>54</v>
      </c>
      <c r="B54" s="371"/>
      <c r="C54" s="371"/>
      <c r="D54" s="371"/>
      <c r="E54" s="371"/>
      <c r="F54" s="371"/>
      <c r="G54" s="371"/>
      <c r="H54" s="371"/>
      <c r="I54" s="371"/>
      <c r="J54" s="371"/>
    </row>
  </sheetData>
  <mergeCells count="137"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23:D23"/>
    <mergeCell ref="E23:F23"/>
    <mergeCell ref="G23:H23"/>
    <mergeCell ref="I23:J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31:J31"/>
    <mergeCell ref="A32:J32"/>
    <mergeCell ref="A33:B34"/>
    <mergeCell ref="C33:J33"/>
    <mergeCell ref="C34:D34"/>
    <mergeCell ref="E34:F34"/>
    <mergeCell ref="G34:H34"/>
    <mergeCell ref="I34:J34"/>
    <mergeCell ref="A29:D29"/>
    <mergeCell ref="E29:F29"/>
    <mergeCell ref="G29:H29"/>
    <mergeCell ref="I29:J29"/>
    <mergeCell ref="A30:D30"/>
    <mergeCell ref="E30:F30"/>
    <mergeCell ref="G30:H30"/>
    <mergeCell ref="I30:J30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9:J39"/>
    <mergeCell ref="A40:J40"/>
    <mergeCell ref="A41:B41"/>
    <mergeCell ref="C41:D41"/>
    <mergeCell ref="E41:F41"/>
    <mergeCell ref="G41:H41"/>
    <mergeCell ref="I41:J41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44:B44"/>
    <mergeCell ref="C44:D44"/>
    <mergeCell ref="E44:F44"/>
    <mergeCell ref="G44:H44"/>
    <mergeCell ref="I44:J44"/>
    <mergeCell ref="A45:J45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54:J54"/>
    <mergeCell ref="A50:E50"/>
    <mergeCell ref="F50:J50"/>
    <mergeCell ref="A51:E51"/>
    <mergeCell ref="F51:J51"/>
    <mergeCell ref="A52:E52"/>
    <mergeCell ref="F52:J52"/>
    <mergeCell ref="A46:J46"/>
    <mergeCell ref="A47:E47"/>
    <mergeCell ref="F47:J47"/>
    <mergeCell ref="A48:E48"/>
    <mergeCell ref="F48:J48"/>
    <mergeCell ref="A49:J49"/>
  </mergeCells>
  <printOptions horizontalCentered="1" verticalCentered="1"/>
  <pageMargins left="0" right="0" top="0" bottom="0" header="0" footer="0"/>
  <pageSetup scale="9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O61"/>
  <sheetViews>
    <sheetView topLeftCell="A13" zoomScale="95" zoomScaleNormal="95" workbookViewId="0">
      <selection activeCell="I38" sqref="I38:J38"/>
    </sheetView>
  </sheetViews>
  <sheetFormatPr baseColWidth="10" defaultRowHeight="15" x14ac:dyDescent="0.25"/>
  <cols>
    <col min="4" max="4" width="11.42578125" customWidth="1"/>
    <col min="12" max="12" width="55.42578125" bestFit="1" customWidth="1"/>
    <col min="15" max="15" width="11.42578125" style="21"/>
  </cols>
  <sheetData>
    <row r="1" spans="1:14" ht="15.75" thickBot="1" x14ac:dyDescent="0.3"/>
    <row r="2" spans="1:14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4" x14ac:dyDescent="0.25">
      <c r="A3" s="2"/>
      <c r="J3" s="3"/>
    </row>
    <row r="4" spans="1:14" x14ac:dyDescent="0.25">
      <c r="A4" s="2"/>
      <c r="J4" s="3"/>
    </row>
    <row r="5" spans="1:14" x14ac:dyDescent="0.25">
      <c r="A5" s="2"/>
      <c r="J5" s="3"/>
    </row>
    <row r="6" spans="1:14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4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4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4" x14ac:dyDescent="0.25">
      <c r="A9" s="4" t="s">
        <v>131</v>
      </c>
      <c r="J9" s="3"/>
    </row>
    <row r="10" spans="1:14" x14ac:dyDescent="0.25">
      <c r="A10" s="4" t="s">
        <v>51</v>
      </c>
      <c r="J10" s="3"/>
    </row>
    <row r="11" spans="1:14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4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  <c r="L12" s="18"/>
      <c r="M12" s="18"/>
      <c r="N12" s="18"/>
    </row>
    <row r="13" spans="1:14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  <c r="L13" s="18"/>
      <c r="M13" s="18"/>
      <c r="N13" s="18"/>
    </row>
    <row r="14" spans="1:14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122859</v>
      </c>
      <c r="I14" s="415"/>
      <c r="J14" s="416"/>
    </row>
    <row r="15" spans="1:14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4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4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4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  <c r="L18" s="18"/>
      <c r="M18" s="18"/>
      <c r="N18" s="18"/>
    </row>
    <row r="19" spans="1:14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  <c r="L19" s="18"/>
      <c r="M19" s="17"/>
      <c r="N19" s="18"/>
    </row>
    <row r="20" spans="1:14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  <c r="L20" s="18"/>
      <c r="M20" s="17"/>
      <c r="N20" s="18"/>
    </row>
    <row r="21" spans="1:14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4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4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10">
        <f>SUM(H14:J22)</f>
        <v>122859</v>
      </c>
      <c r="I23" s="411"/>
      <c r="J23" s="412"/>
    </row>
    <row r="24" spans="1:14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4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</row>
    <row r="26" spans="1:14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</row>
    <row r="27" spans="1:14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</row>
    <row r="28" spans="1:14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</row>
    <row r="29" spans="1:14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4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4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4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4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4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</row>
    <row r="35" spans="1:14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</row>
    <row r="36" spans="1:14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</row>
    <row r="37" spans="1:14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122859</v>
      </c>
      <c r="I37" s="424"/>
      <c r="J37" s="425"/>
    </row>
    <row r="38" spans="1:14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  <c r="L38" s="18"/>
      <c r="M38" s="17"/>
      <c r="N38" s="18"/>
    </row>
    <row r="39" spans="1:14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  <c r="L39" s="18"/>
      <c r="M39" s="17"/>
      <c r="N39" s="18"/>
    </row>
    <row r="40" spans="1:14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  <c r="L40" s="18"/>
      <c r="M40" s="17"/>
      <c r="N40" s="18"/>
    </row>
    <row r="41" spans="1:14" ht="23.25" customHeight="1" thickTop="1" thickBot="1" x14ac:dyDescent="0.3">
      <c r="A41" s="294"/>
      <c r="B41" s="295"/>
      <c r="C41" s="421"/>
      <c r="D41" s="24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  <c r="L41" s="18"/>
      <c r="M41" s="17"/>
      <c r="N41" s="18"/>
    </row>
    <row r="42" spans="1:14" ht="15.75" thickTop="1" x14ac:dyDescent="0.25">
      <c r="A42" s="264" t="s">
        <v>41</v>
      </c>
      <c r="B42" s="265"/>
      <c r="C42" s="413"/>
      <c r="D42" s="12">
        <v>0</v>
      </c>
      <c r="E42" s="429">
        <v>0</v>
      </c>
      <c r="F42" s="324"/>
      <c r="G42" s="346">
        <v>0</v>
      </c>
      <c r="H42" s="335"/>
      <c r="I42" s="323">
        <v>0</v>
      </c>
      <c r="J42" s="327"/>
    </row>
    <row r="43" spans="1:14" x14ac:dyDescent="0.25">
      <c r="A43" s="269" t="s">
        <v>127</v>
      </c>
      <c r="B43" s="270"/>
      <c r="C43" s="388"/>
      <c r="D43" s="22">
        <v>1535</v>
      </c>
      <c r="E43" s="332">
        <v>122859</v>
      </c>
      <c r="F43" s="333"/>
      <c r="G43" s="334">
        <f>D43*2</f>
        <v>3070</v>
      </c>
      <c r="H43" s="335"/>
      <c r="I43" s="332">
        <f>E43*2</f>
        <v>245718</v>
      </c>
      <c r="J43" s="336"/>
      <c r="K43" s="23">
        <f>H23/80</f>
        <v>1535.7375</v>
      </c>
    </row>
    <row r="44" spans="1:14" s="21" customFormat="1" x14ac:dyDescent="0.25">
      <c r="A44" s="284" t="s">
        <v>43</v>
      </c>
      <c r="B44" s="285"/>
      <c r="C44" s="417"/>
      <c r="D44" s="13">
        <v>0</v>
      </c>
      <c r="E44" s="332">
        <v>0</v>
      </c>
      <c r="F44" s="333"/>
      <c r="G44" s="334">
        <f t="shared" ref="G44" si="0">D44*2</f>
        <v>0</v>
      </c>
      <c r="H44" s="335"/>
      <c r="I44" s="332">
        <f t="shared" ref="I44" si="1">E44*2</f>
        <v>0</v>
      </c>
      <c r="J44" s="336"/>
      <c r="K44"/>
      <c r="L44"/>
      <c r="M44"/>
      <c r="N44"/>
    </row>
    <row r="45" spans="1:14" s="21" customFormat="1" ht="15.75" thickBot="1" x14ac:dyDescent="0.3">
      <c r="A45" s="399" t="s">
        <v>15</v>
      </c>
      <c r="B45" s="400"/>
      <c r="C45" s="400"/>
      <c r="D45" s="25">
        <f>SUM(D42:D44)</f>
        <v>1535</v>
      </c>
      <c r="E45" s="394">
        <f>SUM(E42:F44)</f>
        <v>122859</v>
      </c>
      <c r="F45" s="395"/>
      <c r="G45" s="396">
        <f>SUM(G42:H44)</f>
        <v>3070</v>
      </c>
      <c r="H45" s="397"/>
      <c r="I45" s="394">
        <f>SUM(I42:J44)</f>
        <v>245718</v>
      </c>
      <c r="J45" s="398"/>
      <c r="K45"/>
      <c r="L45" s="23"/>
      <c r="M45"/>
      <c r="N45"/>
    </row>
    <row r="46" spans="1:14" ht="15.75" thickBot="1" x14ac:dyDescent="0.3">
      <c r="A46" s="289"/>
      <c r="B46" s="290"/>
      <c r="C46" s="290"/>
      <c r="D46" s="290"/>
      <c r="E46" s="290"/>
      <c r="F46" s="290"/>
      <c r="G46" s="290"/>
      <c r="H46" s="290"/>
      <c r="I46" s="290"/>
      <c r="J46" s="291"/>
    </row>
    <row r="47" spans="1:14" ht="16.5" customHeight="1" thickBot="1" x14ac:dyDescent="0.3">
      <c r="A47" s="390" t="s">
        <v>20</v>
      </c>
      <c r="B47" s="391"/>
      <c r="C47" s="391"/>
      <c r="D47" s="391"/>
      <c r="E47" s="391"/>
      <c r="F47" s="391"/>
      <c r="G47" s="391"/>
      <c r="H47" s="391"/>
      <c r="I47" s="391"/>
      <c r="J47" s="392"/>
    </row>
    <row r="48" spans="1:14" ht="27" customHeight="1" thickTop="1" thickBot="1" x14ac:dyDescent="0.3">
      <c r="A48" s="340" t="s">
        <v>47</v>
      </c>
      <c r="B48" s="297"/>
      <c r="C48" s="297"/>
      <c r="D48" s="341"/>
      <c r="E48" s="393" t="s">
        <v>48</v>
      </c>
      <c r="F48" s="300"/>
      <c r="G48" s="301" t="s">
        <v>49</v>
      </c>
      <c r="H48" s="301"/>
      <c r="I48" s="301" t="s">
        <v>50</v>
      </c>
      <c r="J48" s="302"/>
    </row>
    <row r="49" spans="1:10" ht="15.75" thickTop="1" x14ac:dyDescent="0.25">
      <c r="A49" s="269" t="s">
        <v>21</v>
      </c>
      <c r="B49" s="270"/>
      <c r="C49" s="270"/>
      <c r="D49" s="388"/>
      <c r="E49" s="362"/>
      <c r="F49" s="322"/>
      <c r="G49" s="363"/>
      <c r="H49" s="363"/>
      <c r="I49" s="363"/>
      <c r="J49" s="434"/>
    </row>
    <row r="50" spans="1:10" x14ac:dyDescent="0.25">
      <c r="A50" s="269" t="s">
        <v>22</v>
      </c>
      <c r="B50" s="270"/>
      <c r="C50" s="270"/>
      <c r="D50" s="388"/>
      <c r="E50" s="367"/>
      <c r="F50" s="345"/>
      <c r="G50" s="368"/>
      <c r="H50" s="368"/>
      <c r="I50" s="368"/>
      <c r="J50" s="389"/>
    </row>
    <row r="51" spans="1:10" ht="15.75" thickBot="1" x14ac:dyDescent="0.3">
      <c r="A51" s="399" t="s">
        <v>15</v>
      </c>
      <c r="B51" s="400"/>
      <c r="C51" s="400"/>
      <c r="D51" s="430"/>
      <c r="E51" s="400">
        <f>E49+E50</f>
        <v>0</v>
      </c>
      <c r="F51" s="430"/>
      <c r="G51" s="430">
        <f>G49+G50</f>
        <v>0</v>
      </c>
      <c r="H51" s="432"/>
      <c r="I51" s="432">
        <f>I49+I50</f>
        <v>0</v>
      </c>
      <c r="J51" s="433"/>
    </row>
    <row r="52" spans="1:10" ht="15.75" thickBot="1" x14ac:dyDescent="0.3">
      <c r="A52" s="289"/>
      <c r="B52" s="290"/>
      <c r="C52" s="290"/>
      <c r="D52" s="290"/>
      <c r="E52" s="290"/>
      <c r="F52" s="290"/>
      <c r="G52" s="290"/>
      <c r="H52" s="290"/>
      <c r="I52" s="290"/>
      <c r="J52" s="291"/>
    </row>
    <row r="53" spans="1:10" ht="16.5" customHeight="1" thickBot="1" x14ac:dyDescent="0.3">
      <c r="A53" s="381" t="s">
        <v>23</v>
      </c>
      <c r="B53" s="382"/>
      <c r="C53" s="382"/>
      <c r="D53" s="382"/>
      <c r="E53" s="382"/>
      <c r="F53" s="382"/>
      <c r="G53" s="382"/>
      <c r="H53" s="382"/>
      <c r="I53" s="382"/>
      <c r="J53" s="383"/>
    </row>
    <row r="54" spans="1:10" ht="15.75" customHeight="1" thickTop="1" x14ac:dyDescent="0.25">
      <c r="A54" s="384" t="s">
        <v>24</v>
      </c>
      <c r="B54" s="385"/>
      <c r="C54" s="385"/>
      <c r="D54" s="385"/>
      <c r="E54" s="385"/>
      <c r="F54" s="385" t="s">
        <v>26</v>
      </c>
      <c r="G54" s="385"/>
      <c r="H54" s="385"/>
      <c r="I54" s="385"/>
      <c r="J54" s="386"/>
    </row>
    <row r="55" spans="1:10" x14ac:dyDescent="0.25">
      <c r="A55" s="372"/>
      <c r="B55" s="373"/>
      <c r="C55" s="373"/>
      <c r="D55" s="373"/>
      <c r="E55" s="373"/>
      <c r="F55" s="373"/>
      <c r="G55" s="373"/>
      <c r="H55" s="373"/>
      <c r="I55" s="373"/>
      <c r="J55" s="387"/>
    </row>
    <row r="56" spans="1:10" x14ac:dyDescent="0.25">
      <c r="A56" s="372"/>
      <c r="B56" s="373"/>
      <c r="C56" s="373"/>
      <c r="D56" s="373"/>
      <c r="E56" s="373"/>
      <c r="F56" s="373"/>
      <c r="G56" s="373"/>
      <c r="H56" s="373"/>
      <c r="I56" s="373"/>
      <c r="J56" s="387"/>
    </row>
    <row r="57" spans="1:10" x14ac:dyDescent="0.25">
      <c r="A57" s="372"/>
      <c r="B57" s="373"/>
      <c r="C57" s="373"/>
      <c r="D57" s="373"/>
      <c r="E57" s="373"/>
      <c r="F57" s="431"/>
      <c r="G57" s="431"/>
      <c r="H57" s="431"/>
      <c r="I57" s="431"/>
      <c r="J57" s="374"/>
    </row>
    <row r="58" spans="1:10" ht="15" customHeight="1" x14ac:dyDescent="0.25">
      <c r="A58" s="375" t="s">
        <v>25</v>
      </c>
      <c r="B58" s="376"/>
      <c r="C58" s="376"/>
      <c r="D58" s="376"/>
      <c r="E58" s="376"/>
      <c r="F58" s="376" t="s">
        <v>25</v>
      </c>
      <c r="G58" s="376"/>
      <c r="H58" s="376"/>
      <c r="I58" s="376"/>
      <c r="J58" s="377"/>
    </row>
    <row r="59" spans="1:10" ht="15.75" customHeight="1" thickBot="1" x14ac:dyDescent="0.3">
      <c r="A59" s="378" t="s">
        <v>53</v>
      </c>
      <c r="B59" s="379"/>
      <c r="C59" s="379"/>
      <c r="D59" s="379"/>
      <c r="E59" s="379"/>
      <c r="F59" s="379" t="s">
        <v>52</v>
      </c>
      <c r="G59" s="379"/>
      <c r="H59" s="379"/>
      <c r="I59" s="379"/>
      <c r="J59" s="380"/>
    </row>
    <row r="61" spans="1:10" x14ac:dyDescent="0.25">
      <c r="A61" s="371" t="s">
        <v>54</v>
      </c>
      <c r="B61" s="371"/>
      <c r="C61" s="371"/>
      <c r="D61" s="371"/>
      <c r="E61" s="371"/>
      <c r="F61" s="371"/>
      <c r="G61" s="371"/>
      <c r="H61" s="371"/>
      <c r="I61" s="371"/>
      <c r="J61" s="371"/>
    </row>
  </sheetData>
  <mergeCells count="107">
    <mergeCell ref="A6:J6"/>
    <mergeCell ref="A7:J7"/>
    <mergeCell ref="A8:J8"/>
    <mergeCell ref="A12:J12"/>
    <mergeCell ref="A13:G13"/>
    <mergeCell ref="H13:J13"/>
    <mergeCell ref="A17:G17"/>
    <mergeCell ref="H17:J17"/>
    <mergeCell ref="A18:G18"/>
    <mergeCell ref="H18:J18"/>
    <mergeCell ref="A19:G19"/>
    <mergeCell ref="H19:J19"/>
    <mergeCell ref="A14:G14"/>
    <mergeCell ref="H14:J14"/>
    <mergeCell ref="A15:G15"/>
    <mergeCell ref="H15:J15"/>
    <mergeCell ref="A16:G16"/>
    <mergeCell ref="H16:J16"/>
    <mergeCell ref="A23:G23"/>
    <mergeCell ref="H23:J23"/>
    <mergeCell ref="A24:J24"/>
    <mergeCell ref="A25:J25"/>
    <mergeCell ref="A26:G26"/>
    <mergeCell ref="H26:J26"/>
    <mergeCell ref="A20:G20"/>
    <mergeCell ref="H20:J20"/>
    <mergeCell ref="A21:G21"/>
    <mergeCell ref="H21:J21"/>
    <mergeCell ref="A22:G22"/>
    <mergeCell ref="H22:J22"/>
    <mergeCell ref="A30:G30"/>
    <mergeCell ref="H30:J30"/>
    <mergeCell ref="A31:G31"/>
    <mergeCell ref="H31:J31"/>
    <mergeCell ref="A32:G32"/>
    <mergeCell ref="H32:J32"/>
    <mergeCell ref="A27:G27"/>
    <mergeCell ref="H27:J27"/>
    <mergeCell ref="A28:G28"/>
    <mergeCell ref="H28:J28"/>
    <mergeCell ref="A29:G29"/>
    <mergeCell ref="H29:J29"/>
    <mergeCell ref="A36:G36"/>
    <mergeCell ref="H36:J36"/>
    <mergeCell ref="A37:G37"/>
    <mergeCell ref="H37:J37"/>
    <mergeCell ref="A38:J38"/>
    <mergeCell ref="A39:J39"/>
    <mergeCell ref="A33:G33"/>
    <mergeCell ref="H33:J33"/>
    <mergeCell ref="A34:G34"/>
    <mergeCell ref="H34:J34"/>
    <mergeCell ref="A35:G35"/>
    <mergeCell ref="H35:J35"/>
    <mergeCell ref="A43:C43"/>
    <mergeCell ref="E43:F43"/>
    <mergeCell ref="G43:H43"/>
    <mergeCell ref="I43:J43"/>
    <mergeCell ref="A40:C41"/>
    <mergeCell ref="D40:J40"/>
    <mergeCell ref="E41:F41"/>
    <mergeCell ref="G41:H41"/>
    <mergeCell ref="I41:J41"/>
    <mergeCell ref="A42:C42"/>
    <mergeCell ref="E42:F42"/>
    <mergeCell ref="G42:H42"/>
    <mergeCell ref="I42:J42"/>
    <mergeCell ref="A46:J46"/>
    <mergeCell ref="A47:J47"/>
    <mergeCell ref="A48:D48"/>
    <mergeCell ref="E48:F48"/>
    <mergeCell ref="G48:H48"/>
    <mergeCell ref="I48:J48"/>
    <mergeCell ref="A44:C44"/>
    <mergeCell ref="E44:F44"/>
    <mergeCell ref="G44:H44"/>
    <mergeCell ref="I44:J44"/>
    <mergeCell ref="A45:C45"/>
    <mergeCell ref="E45:F45"/>
    <mergeCell ref="G45:H45"/>
    <mergeCell ref="I45:J45"/>
    <mergeCell ref="A51:D51"/>
    <mergeCell ref="E51:F51"/>
    <mergeCell ref="G51:H51"/>
    <mergeCell ref="I51:J51"/>
    <mergeCell ref="A52:J52"/>
    <mergeCell ref="A53:J53"/>
    <mergeCell ref="A49:D49"/>
    <mergeCell ref="E49:F49"/>
    <mergeCell ref="G49:H49"/>
    <mergeCell ref="I49:J49"/>
    <mergeCell ref="A50:D50"/>
    <mergeCell ref="E50:F50"/>
    <mergeCell ref="G50:H50"/>
    <mergeCell ref="I50:J50"/>
    <mergeCell ref="A58:E58"/>
    <mergeCell ref="F58:J58"/>
    <mergeCell ref="A59:E59"/>
    <mergeCell ref="F59:J59"/>
    <mergeCell ref="A61:J61"/>
    <mergeCell ref="A54:E54"/>
    <mergeCell ref="F54:J54"/>
    <mergeCell ref="A55:E55"/>
    <mergeCell ref="F55:J55"/>
    <mergeCell ref="A56:J56"/>
    <mergeCell ref="A57:E57"/>
    <mergeCell ref="F57:J57"/>
  </mergeCells>
  <printOptions horizontalCentered="1" verticalCentered="1"/>
  <pageMargins left="0" right="0" top="0" bottom="0" header="0" footer="0"/>
  <pageSetup scale="8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N54"/>
  <sheetViews>
    <sheetView topLeftCell="A13" zoomScaleNormal="100" workbookViewId="0">
      <selection activeCell="I38" sqref="I38:J38"/>
    </sheetView>
  </sheetViews>
  <sheetFormatPr baseColWidth="10" defaultRowHeight="15" x14ac:dyDescent="0.25"/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132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244">
        <v>12105</v>
      </c>
      <c r="F14" s="244"/>
      <c r="G14" s="244">
        <v>8677.5</v>
      </c>
      <c r="H14" s="244"/>
      <c r="I14" s="245">
        <f t="shared" ref="I14:I19" si="0">E14+G14</f>
        <v>20782.5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4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  <c r="L17" s="18"/>
    </row>
    <row r="18" spans="1:14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  <c r="L18" s="147" t="s">
        <v>137</v>
      </c>
    </row>
    <row r="19" spans="1:14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  <c r="L19" s="18"/>
    </row>
    <row r="20" spans="1:14" ht="15.75" thickBot="1" x14ac:dyDescent="0.3">
      <c r="A20" s="272" t="s">
        <v>13</v>
      </c>
      <c r="B20" s="273"/>
      <c r="C20" s="273"/>
      <c r="D20" s="274"/>
      <c r="E20" s="275">
        <f>SUM(E14:F19)</f>
        <v>12105</v>
      </c>
      <c r="F20" s="276"/>
      <c r="G20" s="275">
        <f>SUM(G14:H19)</f>
        <v>8677.5</v>
      </c>
      <c r="H20" s="276"/>
      <c r="I20" s="275">
        <f>SUM(I14:J19)</f>
        <v>20782.5</v>
      </c>
      <c r="J20" s="277"/>
      <c r="L20" s="18"/>
    </row>
    <row r="21" spans="1:14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  <c r="L21" s="18"/>
    </row>
    <row r="22" spans="1:14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  <c r="L22" s="18"/>
    </row>
    <row r="23" spans="1:14" ht="15.75" thickTop="1" x14ac:dyDescent="0.25">
      <c r="A23" s="264" t="s">
        <v>7</v>
      </c>
      <c r="B23" s="265"/>
      <c r="C23" s="265"/>
      <c r="D23" s="265"/>
      <c r="E23" s="266">
        <f>7846-4293.1</f>
        <v>3552.8999999999996</v>
      </c>
      <c r="F23" s="266"/>
      <c r="G23" s="266">
        <f>6995-19.9</f>
        <v>6975.1</v>
      </c>
      <c r="H23" s="266"/>
      <c r="I23" s="267">
        <f>E23+G23</f>
        <v>10528</v>
      </c>
      <c r="J23" s="268"/>
      <c r="L23" s="438" t="s">
        <v>136</v>
      </c>
      <c r="M23" s="438"/>
      <c r="N23" s="438"/>
    </row>
    <row r="24" spans="1:14" x14ac:dyDescent="0.25">
      <c r="A24" s="269" t="s">
        <v>8</v>
      </c>
      <c r="B24" s="270"/>
      <c r="C24" s="270"/>
      <c r="D24" s="270"/>
      <c r="E24" s="271">
        <v>4293.1000000000004</v>
      </c>
      <c r="F24" s="271"/>
      <c r="G24" s="271">
        <v>1839.9</v>
      </c>
      <c r="H24" s="271"/>
      <c r="I24" s="262">
        <f>E24+G24</f>
        <v>6133</v>
      </c>
      <c r="J24" s="263"/>
      <c r="K24" s="23">
        <f>G30-17492.5</f>
        <v>0</v>
      </c>
      <c r="L24" s="18"/>
    </row>
    <row r="25" spans="1:14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  <c r="L25" s="18"/>
    </row>
    <row r="26" spans="1:14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  <c r="L26" s="147"/>
    </row>
    <row r="27" spans="1:14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  <c r="K27" s="133"/>
      <c r="L27" s="149">
        <f>+E14-E23</f>
        <v>8552.1</v>
      </c>
    </row>
    <row r="28" spans="1:14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  <c r="L28" s="147"/>
    </row>
    <row r="29" spans="1:14" ht="15.75" thickBot="1" x14ac:dyDescent="0.3">
      <c r="A29" s="303" t="s">
        <v>13</v>
      </c>
      <c r="B29" s="304"/>
      <c r="C29" s="304"/>
      <c r="D29" s="305"/>
      <c r="E29" s="306">
        <f>SUM(E23:F28)</f>
        <v>7846</v>
      </c>
      <c r="F29" s="307"/>
      <c r="G29" s="308">
        <f>SUM(G23:H28)</f>
        <v>8815</v>
      </c>
      <c r="H29" s="309"/>
      <c r="I29" s="310">
        <f>SUM(I23:J28)</f>
        <v>16661</v>
      </c>
      <c r="J29" s="307"/>
      <c r="L29" s="149">
        <f>19951-E23</f>
        <v>16398.099999999999</v>
      </c>
    </row>
    <row r="30" spans="1:14" ht="15.75" thickBot="1" x14ac:dyDescent="0.3">
      <c r="A30" s="311" t="s">
        <v>15</v>
      </c>
      <c r="B30" s="312"/>
      <c r="C30" s="312"/>
      <c r="D30" s="313"/>
      <c r="E30" s="314">
        <f>E20+E29</f>
        <v>19951</v>
      </c>
      <c r="F30" s="315"/>
      <c r="G30" s="316">
        <f>G20+G29</f>
        <v>17492.5</v>
      </c>
      <c r="H30" s="317"/>
      <c r="I30" s="318">
        <f>E30+G30</f>
        <v>37443.5</v>
      </c>
      <c r="J30" s="315"/>
      <c r="L30" s="148">
        <f>+E30-19951</f>
        <v>0</v>
      </c>
    </row>
    <row r="31" spans="1:14" ht="15.75" thickBot="1" x14ac:dyDescent="0.3">
      <c r="A31" s="289"/>
      <c r="B31" s="290"/>
      <c r="C31" s="290"/>
      <c r="D31" s="290"/>
      <c r="E31" s="290"/>
      <c r="F31" s="290"/>
      <c r="G31" s="290"/>
      <c r="H31" s="290"/>
      <c r="I31" s="290"/>
      <c r="J31" s="291"/>
      <c r="L31" s="147"/>
    </row>
    <row r="32" spans="1:14" ht="16.5" customHeight="1" thickBot="1" x14ac:dyDescent="0.3">
      <c r="A32" s="251" t="s">
        <v>16</v>
      </c>
      <c r="B32" s="252"/>
      <c r="C32" s="252"/>
      <c r="D32" s="252"/>
      <c r="E32" s="252"/>
      <c r="F32" s="252"/>
      <c r="G32" s="252"/>
      <c r="H32" s="252"/>
      <c r="I32" s="252"/>
      <c r="J32" s="253"/>
      <c r="L32" s="147"/>
    </row>
    <row r="33" spans="1:12" ht="17.25" customHeight="1" thickTop="1" thickBot="1" x14ac:dyDescent="0.3">
      <c r="A33" s="292" t="s">
        <v>17</v>
      </c>
      <c r="B33" s="293"/>
      <c r="C33" s="296" t="s">
        <v>2</v>
      </c>
      <c r="D33" s="297"/>
      <c r="E33" s="297"/>
      <c r="F33" s="297"/>
      <c r="G33" s="297"/>
      <c r="H33" s="297"/>
      <c r="I33" s="297"/>
      <c r="J33" s="298"/>
    </row>
    <row r="34" spans="1:12" ht="33.75" customHeight="1" thickTop="1" thickBot="1" x14ac:dyDescent="0.3">
      <c r="A34" s="294"/>
      <c r="B34" s="295"/>
      <c r="C34" s="299" t="s">
        <v>18</v>
      </c>
      <c r="D34" s="300"/>
      <c r="E34" s="301" t="s">
        <v>27</v>
      </c>
      <c r="F34" s="301"/>
      <c r="G34" s="301" t="s">
        <v>28</v>
      </c>
      <c r="H34" s="301"/>
      <c r="I34" s="301" t="s">
        <v>29</v>
      </c>
      <c r="J34" s="302"/>
    </row>
    <row r="35" spans="1:12" ht="15.75" thickTop="1" x14ac:dyDescent="0.25">
      <c r="A35" s="319" t="s">
        <v>4</v>
      </c>
      <c r="B35" s="320"/>
      <c r="C35" s="321">
        <v>6324</v>
      </c>
      <c r="D35" s="322"/>
      <c r="E35" s="323">
        <f>+E30</f>
        <v>19951</v>
      </c>
      <c r="F35" s="324"/>
      <c r="G35" s="325">
        <v>2744616</v>
      </c>
      <c r="H35" s="326"/>
      <c r="I35" s="323">
        <v>2544365</v>
      </c>
      <c r="J35" s="327"/>
    </row>
    <row r="36" spans="1:12" x14ac:dyDescent="0.25">
      <c r="A36" s="328" t="s">
        <v>5</v>
      </c>
      <c r="B36" s="329"/>
      <c r="C36" s="330">
        <v>4958</v>
      </c>
      <c r="D36" s="331"/>
      <c r="E36" s="332">
        <f>+G30</f>
        <v>17492.5</v>
      </c>
      <c r="F36" s="333"/>
      <c r="G36" s="334">
        <v>1452694</v>
      </c>
      <c r="H36" s="335"/>
      <c r="I36" s="332">
        <v>1318520</v>
      </c>
      <c r="J36" s="336"/>
      <c r="L36" s="151">
        <f>17495.5-G23</f>
        <v>10520.4</v>
      </c>
    </row>
    <row r="37" spans="1:12" x14ac:dyDescent="0.25">
      <c r="A37" s="342" t="s">
        <v>19</v>
      </c>
      <c r="B37" s="343"/>
      <c r="C37" s="344"/>
      <c r="D37" s="345"/>
      <c r="E37" s="332"/>
      <c r="F37" s="333"/>
      <c r="G37" s="346"/>
      <c r="H37" s="335"/>
      <c r="I37" s="332"/>
      <c r="J37" s="336"/>
      <c r="L37" s="150"/>
    </row>
    <row r="38" spans="1:12" ht="15.75" thickBot="1" x14ac:dyDescent="0.3">
      <c r="A38" s="347" t="s">
        <v>15</v>
      </c>
      <c r="B38" s="348"/>
      <c r="C38" s="349">
        <f>C35+C36+C37</f>
        <v>11282</v>
      </c>
      <c r="D38" s="350"/>
      <c r="E38" s="351">
        <f>E35+E36+E37</f>
        <v>37443.5</v>
      </c>
      <c r="F38" s="352"/>
      <c r="G38" s="353">
        <f>G35+G36+G37</f>
        <v>4197310</v>
      </c>
      <c r="H38" s="354"/>
      <c r="I38" s="351">
        <f>I35+I36+I37</f>
        <v>3862885</v>
      </c>
      <c r="J38" s="355"/>
      <c r="L38" s="152">
        <f>G30-17949.5</f>
        <v>-457</v>
      </c>
    </row>
    <row r="39" spans="1:12" ht="15.75" thickBot="1" x14ac:dyDescent="0.3">
      <c r="A39" s="289"/>
      <c r="B39" s="290"/>
      <c r="C39" s="290"/>
      <c r="D39" s="290"/>
      <c r="E39" s="290"/>
      <c r="F39" s="290"/>
      <c r="G39" s="290"/>
      <c r="H39" s="290"/>
      <c r="I39" s="290"/>
      <c r="J39" s="291"/>
      <c r="L39" s="150"/>
    </row>
    <row r="40" spans="1:12" ht="16.5" customHeight="1" thickBot="1" x14ac:dyDescent="0.3">
      <c r="A40" s="337" t="s">
        <v>20</v>
      </c>
      <c r="B40" s="338"/>
      <c r="C40" s="338"/>
      <c r="D40" s="338"/>
      <c r="E40" s="338"/>
      <c r="F40" s="338"/>
      <c r="G40" s="338"/>
      <c r="H40" s="338"/>
      <c r="I40" s="338"/>
      <c r="J40" s="339"/>
      <c r="L40" s="150"/>
    </row>
    <row r="41" spans="1:12" ht="15" customHeight="1" thickTop="1" thickBot="1" x14ac:dyDescent="0.3">
      <c r="A41" s="340" t="s">
        <v>31</v>
      </c>
      <c r="B41" s="341"/>
      <c r="C41" s="297" t="s">
        <v>4</v>
      </c>
      <c r="D41" s="341"/>
      <c r="E41" s="255" t="s">
        <v>5</v>
      </c>
      <c r="F41" s="255"/>
      <c r="G41" s="255" t="s">
        <v>19</v>
      </c>
      <c r="H41" s="255"/>
      <c r="I41" s="255" t="s">
        <v>15</v>
      </c>
      <c r="J41" s="256"/>
      <c r="L41" s="153">
        <f>G14-G23</f>
        <v>1702.3999999999996</v>
      </c>
    </row>
    <row r="42" spans="1:12" ht="15.75" thickTop="1" x14ac:dyDescent="0.25">
      <c r="A42" s="361" t="s">
        <v>21</v>
      </c>
      <c r="B42" s="322"/>
      <c r="C42" s="362">
        <v>9</v>
      </c>
      <c r="D42" s="322"/>
      <c r="E42" s="363">
        <v>10</v>
      </c>
      <c r="F42" s="363"/>
      <c r="G42" s="363"/>
      <c r="H42" s="363"/>
      <c r="I42" s="364">
        <f>C42+E42+G42</f>
        <v>19</v>
      </c>
      <c r="J42" s="365"/>
    </row>
    <row r="43" spans="1:12" x14ac:dyDescent="0.25">
      <c r="A43" s="366" t="s">
        <v>22</v>
      </c>
      <c r="B43" s="345"/>
      <c r="C43" s="367">
        <v>1</v>
      </c>
      <c r="D43" s="345"/>
      <c r="E43" s="368">
        <v>2</v>
      </c>
      <c r="F43" s="368"/>
      <c r="G43" s="368"/>
      <c r="H43" s="368"/>
      <c r="I43" s="369">
        <f>C43+E43+G43</f>
        <v>3</v>
      </c>
      <c r="J43" s="370"/>
    </row>
    <row r="44" spans="1:12" ht="15.75" thickBot="1" x14ac:dyDescent="0.3">
      <c r="A44" s="356" t="s">
        <v>15</v>
      </c>
      <c r="B44" s="349"/>
      <c r="C44" s="357">
        <f>C42+C43</f>
        <v>10</v>
      </c>
      <c r="D44" s="350"/>
      <c r="E44" s="350">
        <f>E42+E43</f>
        <v>12</v>
      </c>
      <c r="F44" s="358"/>
      <c r="G44" s="358">
        <f>G42+G43</f>
        <v>0</v>
      </c>
      <c r="H44" s="358"/>
      <c r="I44" s="359">
        <f>I42+I43</f>
        <v>22</v>
      </c>
      <c r="J44" s="360"/>
    </row>
    <row r="45" spans="1:12" ht="15.75" thickBot="1" x14ac:dyDescent="0.3">
      <c r="A45" s="289"/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2" ht="16.5" thickBot="1" x14ac:dyDescent="0.3">
      <c r="A46" s="381" t="s">
        <v>23</v>
      </c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2" ht="15.75" thickTop="1" x14ac:dyDescent="0.25">
      <c r="A47" s="384" t="s">
        <v>24</v>
      </c>
      <c r="B47" s="385"/>
      <c r="C47" s="385"/>
      <c r="D47" s="385"/>
      <c r="E47" s="385"/>
      <c r="F47" s="386" t="s">
        <v>26</v>
      </c>
      <c r="G47" s="386"/>
      <c r="H47" s="386"/>
      <c r="I47" s="386"/>
      <c r="J47" s="386"/>
    </row>
    <row r="48" spans="1:12" x14ac:dyDescent="0.25">
      <c r="A48" s="372"/>
      <c r="B48" s="373"/>
      <c r="C48" s="373"/>
      <c r="D48" s="373"/>
      <c r="E48" s="373"/>
      <c r="F48" s="387"/>
      <c r="G48" s="387"/>
      <c r="H48" s="387"/>
      <c r="I48" s="387"/>
      <c r="J48" s="387"/>
    </row>
    <row r="49" spans="1:10" x14ac:dyDescent="0.25">
      <c r="A49" s="372"/>
      <c r="B49" s="373"/>
      <c r="C49" s="373"/>
      <c r="D49" s="373"/>
      <c r="E49" s="373"/>
      <c r="F49" s="373"/>
      <c r="G49" s="373"/>
      <c r="H49" s="373"/>
      <c r="I49" s="373"/>
      <c r="J49" s="387"/>
    </row>
    <row r="50" spans="1:10" x14ac:dyDescent="0.25">
      <c r="A50" s="372"/>
      <c r="B50" s="373"/>
      <c r="C50" s="373"/>
      <c r="D50" s="373"/>
      <c r="E50" s="373"/>
      <c r="F50" s="374"/>
      <c r="G50" s="374"/>
      <c r="H50" s="374"/>
      <c r="I50" s="374"/>
      <c r="J50" s="374"/>
    </row>
    <row r="51" spans="1:10" x14ac:dyDescent="0.25">
      <c r="A51" s="375" t="s">
        <v>25</v>
      </c>
      <c r="B51" s="376"/>
      <c r="C51" s="376"/>
      <c r="D51" s="376"/>
      <c r="E51" s="376"/>
      <c r="F51" s="377" t="s">
        <v>25</v>
      </c>
      <c r="G51" s="377"/>
      <c r="H51" s="377"/>
      <c r="I51" s="377"/>
      <c r="J51" s="377"/>
    </row>
    <row r="52" spans="1:10" ht="15.75" customHeight="1" thickBot="1" x14ac:dyDescent="0.3">
      <c r="A52" s="378" t="s">
        <v>53</v>
      </c>
      <c r="B52" s="379"/>
      <c r="C52" s="379"/>
      <c r="D52" s="379"/>
      <c r="E52" s="379"/>
      <c r="F52" s="379" t="s">
        <v>52</v>
      </c>
      <c r="G52" s="379"/>
      <c r="H52" s="379"/>
      <c r="I52" s="379"/>
      <c r="J52" s="380"/>
    </row>
    <row r="54" spans="1:10" x14ac:dyDescent="0.25">
      <c r="A54" s="371" t="s">
        <v>54</v>
      </c>
      <c r="B54" s="371"/>
      <c r="C54" s="371"/>
      <c r="D54" s="371"/>
      <c r="E54" s="371"/>
      <c r="F54" s="371"/>
      <c r="G54" s="371"/>
      <c r="H54" s="371"/>
      <c r="I54" s="371"/>
      <c r="J54" s="371"/>
    </row>
  </sheetData>
  <mergeCells count="138"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23:D23"/>
    <mergeCell ref="E23:F23"/>
    <mergeCell ref="G23:H23"/>
    <mergeCell ref="I23:J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31:J31"/>
    <mergeCell ref="A32:J32"/>
    <mergeCell ref="A33:B34"/>
    <mergeCell ref="C33:J33"/>
    <mergeCell ref="C34:D34"/>
    <mergeCell ref="E34:F34"/>
    <mergeCell ref="G34:H34"/>
    <mergeCell ref="I34:J34"/>
    <mergeCell ref="A29:D29"/>
    <mergeCell ref="E29:F29"/>
    <mergeCell ref="G29:H29"/>
    <mergeCell ref="I29:J29"/>
    <mergeCell ref="A30:D30"/>
    <mergeCell ref="E30:F30"/>
    <mergeCell ref="G30:H30"/>
    <mergeCell ref="I30:J30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I42:J42"/>
    <mergeCell ref="A43:B43"/>
    <mergeCell ref="C43:D43"/>
    <mergeCell ref="E43:F43"/>
    <mergeCell ref="G43:H43"/>
    <mergeCell ref="I43:J43"/>
    <mergeCell ref="A39:J39"/>
    <mergeCell ref="A40:J40"/>
    <mergeCell ref="A41:B41"/>
    <mergeCell ref="C41:D41"/>
    <mergeCell ref="E41:F41"/>
    <mergeCell ref="G41:H41"/>
    <mergeCell ref="I41:J41"/>
    <mergeCell ref="L23:N23"/>
    <mergeCell ref="A54:J54"/>
    <mergeCell ref="A50:E50"/>
    <mergeCell ref="F50:J50"/>
    <mergeCell ref="A51:E51"/>
    <mergeCell ref="F51:J51"/>
    <mergeCell ref="A52:E52"/>
    <mergeCell ref="F52:J52"/>
    <mergeCell ref="A46:J46"/>
    <mergeCell ref="A47:E47"/>
    <mergeCell ref="F47:J47"/>
    <mergeCell ref="A48:E48"/>
    <mergeCell ref="F48:J48"/>
    <mergeCell ref="A49:J49"/>
    <mergeCell ref="A44:B44"/>
    <mergeCell ref="C44:D44"/>
    <mergeCell ref="E44:F44"/>
    <mergeCell ref="G44:H44"/>
    <mergeCell ref="I44:J44"/>
    <mergeCell ref="A45:J45"/>
    <mergeCell ref="A42:B42"/>
    <mergeCell ref="C42:D42"/>
    <mergeCell ref="E42:F42"/>
    <mergeCell ref="G42:H42"/>
  </mergeCells>
  <printOptions horizontalCentered="1" verticalCentered="1"/>
  <pageMargins left="0" right="0" top="0" bottom="0" header="0" footer="0"/>
  <pageSetup scale="9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O61"/>
  <sheetViews>
    <sheetView topLeftCell="A13" zoomScale="95" zoomScaleNormal="95" workbookViewId="0">
      <selection activeCell="I38" sqref="I38:J38"/>
    </sheetView>
  </sheetViews>
  <sheetFormatPr baseColWidth="10" defaultRowHeight="15" x14ac:dyDescent="0.25"/>
  <cols>
    <col min="4" max="4" width="11.42578125" customWidth="1"/>
    <col min="12" max="12" width="55.42578125" bestFit="1" customWidth="1"/>
    <col min="15" max="15" width="11.42578125" style="21"/>
  </cols>
  <sheetData>
    <row r="1" spans="1:14" ht="15.75" thickBot="1" x14ac:dyDescent="0.3"/>
    <row r="2" spans="1:14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4" x14ac:dyDescent="0.25">
      <c r="A3" s="2"/>
      <c r="J3" s="3"/>
    </row>
    <row r="4" spans="1:14" x14ac:dyDescent="0.25">
      <c r="A4" s="2"/>
      <c r="J4" s="3"/>
    </row>
    <row r="5" spans="1:14" x14ac:dyDescent="0.25">
      <c r="A5" s="2"/>
      <c r="J5" s="3"/>
    </row>
    <row r="6" spans="1:14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4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4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4" x14ac:dyDescent="0.25">
      <c r="A9" s="4" t="s">
        <v>133</v>
      </c>
      <c r="J9" s="3"/>
    </row>
    <row r="10" spans="1:14" x14ac:dyDescent="0.25">
      <c r="A10" s="4" t="s">
        <v>51</v>
      </c>
      <c r="J10" s="3"/>
    </row>
    <row r="11" spans="1:14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4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  <c r="L12" s="18"/>
      <c r="M12" s="18"/>
      <c r="N12" s="18"/>
    </row>
    <row r="13" spans="1:14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  <c r="L13" s="18"/>
      <c r="M13" s="18"/>
      <c r="N13" s="18"/>
    </row>
    <row r="14" spans="1:14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96736</v>
      </c>
      <c r="I14" s="415"/>
      <c r="J14" s="416"/>
    </row>
    <row r="15" spans="1:14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4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4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4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  <c r="L18" s="18"/>
      <c r="M18" s="18"/>
      <c r="N18" s="18"/>
    </row>
    <row r="19" spans="1:14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  <c r="L19" s="18"/>
      <c r="M19" s="17"/>
      <c r="N19" s="18"/>
    </row>
    <row r="20" spans="1:14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  <c r="L20" s="18"/>
      <c r="M20" s="17"/>
      <c r="N20" s="18"/>
    </row>
    <row r="21" spans="1:14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4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4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10">
        <f>SUM(H14:J22)</f>
        <v>96736</v>
      </c>
      <c r="I23" s="411"/>
      <c r="J23" s="412"/>
    </row>
    <row r="24" spans="1:14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4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</row>
    <row r="26" spans="1:14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</row>
    <row r="27" spans="1:14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</row>
    <row r="28" spans="1:14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</row>
    <row r="29" spans="1:14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4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4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4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5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5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</row>
    <row r="35" spans="1:15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</row>
    <row r="36" spans="1:15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</row>
    <row r="37" spans="1:15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96736</v>
      </c>
      <c r="I37" s="424"/>
      <c r="J37" s="425"/>
    </row>
    <row r="38" spans="1:15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  <c r="L38" s="18"/>
      <c r="M38" s="17"/>
      <c r="N38" s="18"/>
    </row>
    <row r="39" spans="1:15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  <c r="L39" s="18"/>
      <c r="M39" s="17"/>
      <c r="N39" s="18"/>
    </row>
    <row r="40" spans="1:15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  <c r="L40" s="18"/>
      <c r="M40" s="17"/>
      <c r="N40" s="18"/>
    </row>
    <row r="41" spans="1:15" ht="23.25" customHeight="1" thickTop="1" thickBot="1" x14ac:dyDescent="0.3">
      <c r="A41" s="294"/>
      <c r="B41" s="295"/>
      <c r="C41" s="421"/>
      <c r="D41" s="24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  <c r="L41" s="18"/>
      <c r="M41" s="17"/>
      <c r="N41" s="18"/>
    </row>
    <row r="42" spans="1:15" ht="15.75" thickTop="1" x14ac:dyDescent="0.25">
      <c r="A42" s="264" t="s">
        <v>41</v>
      </c>
      <c r="B42" s="265"/>
      <c r="C42" s="413"/>
      <c r="D42" s="12">
        <v>0</v>
      </c>
      <c r="E42" s="429">
        <v>0</v>
      </c>
      <c r="F42" s="324"/>
      <c r="G42" s="346">
        <v>0</v>
      </c>
      <c r="H42" s="335"/>
      <c r="I42" s="323">
        <v>0</v>
      </c>
      <c r="J42" s="327"/>
    </row>
    <row r="43" spans="1:15" x14ac:dyDescent="0.25">
      <c r="A43" s="269" t="s">
        <v>65</v>
      </c>
      <c r="B43" s="270"/>
      <c r="C43" s="388"/>
      <c r="D43" s="22">
        <v>1209</v>
      </c>
      <c r="E43" s="332">
        <v>96736</v>
      </c>
      <c r="F43" s="333"/>
      <c r="G43" s="334">
        <f>D43*2</f>
        <v>2418</v>
      </c>
      <c r="H43" s="335"/>
      <c r="I43" s="332">
        <f>E43*2</f>
        <v>193472</v>
      </c>
      <c r="J43" s="336"/>
      <c r="K43" s="23"/>
      <c r="L43" s="147" t="s">
        <v>138</v>
      </c>
      <c r="M43" s="147"/>
      <c r="N43" s="147"/>
      <c r="O43" s="154"/>
    </row>
    <row r="44" spans="1:15" s="21" customFormat="1" x14ac:dyDescent="0.25">
      <c r="A44" s="284" t="s">
        <v>43</v>
      </c>
      <c r="B44" s="285"/>
      <c r="C44" s="417"/>
      <c r="D44" s="13">
        <v>0</v>
      </c>
      <c r="E44" s="332">
        <v>0</v>
      </c>
      <c r="F44" s="333"/>
      <c r="G44" s="334">
        <f t="shared" ref="G44" si="0">D44*2</f>
        <v>0</v>
      </c>
      <c r="H44" s="335"/>
      <c r="I44" s="332">
        <f t="shared" ref="I44" si="1">E44*2</f>
        <v>0</v>
      </c>
      <c r="J44" s="336"/>
      <c r="K44"/>
      <c r="L44" s="148">
        <f>H23/80</f>
        <v>1209.2</v>
      </c>
      <c r="M44" s="147"/>
      <c r="N44" s="147"/>
      <c r="O44" s="154"/>
    </row>
    <row r="45" spans="1:15" s="21" customFormat="1" ht="15.75" thickBot="1" x14ac:dyDescent="0.3">
      <c r="A45" s="399" t="s">
        <v>15</v>
      </c>
      <c r="B45" s="400"/>
      <c r="C45" s="400"/>
      <c r="D45" s="25">
        <f>SUM(D42:D44)</f>
        <v>1209</v>
      </c>
      <c r="E45" s="394">
        <f>SUM(E42:F44)</f>
        <v>96736</v>
      </c>
      <c r="F45" s="395"/>
      <c r="G45" s="396">
        <f>SUM(G42:H44)</f>
        <v>2418</v>
      </c>
      <c r="H45" s="397"/>
      <c r="I45" s="394">
        <f>SUM(I42:J44)</f>
        <v>193472</v>
      </c>
      <c r="J45" s="398"/>
      <c r="K45"/>
      <c r="L45" s="23"/>
      <c r="M45"/>
      <c r="N45"/>
    </row>
    <row r="46" spans="1:15" ht="15.75" thickBot="1" x14ac:dyDescent="0.3">
      <c r="A46" s="289"/>
      <c r="B46" s="290"/>
      <c r="C46" s="290"/>
      <c r="D46" s="290"/>
      <c r="E46" s="290"/>
      <c r="F46" s="290"/>
      <c r="G46" s="290"/>
      <c r="H46" s="290"/>
      <c r="I46" s="290"/>
      <c r="J46" s="291"/>
    </row>
    <row r="47" spans="1:15" ht="16.5" customHeight="1" thickBot="1" x14ac:dyDescent="0.3">
      <c r="A47" s="390" t="s">
        <v>20</v>
      </c>
      <c r="B47" s="391"/>
      <c r="C47" s="391"/>
      <c r="D47" s="391"/>
      <c r="E47" s="391"/>
      <c r="F47" s="391"/>
      <c r="G47" s="391"/>
      <c r="H47" s="391"/>
      <c r="I47" s="391"/>
      <c r="J47" s="392"/>
    </row>
    <row r="48" spans="1:15" ht="27" customHeight="1" thickTop="1" thickBot="1" x14ac:dyDescent="0.3">
      <c r="A48" s="340" t="s">
        <v>47</v>
      </c>
      <c r="B48" s="297"/>
      <c r="C48" s="297"/>
      <c r="D48" s="341"/>
      <c r="E48" s="393" t="s">
        <v>48</v>
      </c>
      <c r="F48" s="300"/>
      <c r="G48" s="301" t="s">
        <v>49</v>
      </c>
      <c r="H48" s="301"/>
      <c r="I48" s="301" t="s">
        <v>50</v>
      </c>
      <c r="J48" s="302"/>
    </row>
    <row r="49" spans="1:10" ht="15.75" thickTop="1" x14ac:dyDescent="0.25">
      <c r="A49" s="269" t="s">
        <v>21</v>
      </c>
      <c r="B49" s="270"/>
      <c r="C49" s="270"/>
      <c r="D49" s="388"/>
      <c r="E49" s="362"/>
      <c r="F49" s="322"/>
      <c r="G49" s="363"/>
      <c r="H49" s="363"/>
      <c r="I49" s="363"/>
      <c r="J49" s="434"/>
    </row>
    <row r="50" spans="1:10" x14ac:dyDescent="0.25">
      <c r="A50" s="269" t="s">
        <v>22</v>
      </c>
      <c r="B50" s="270"/>
      <c r="C50" s="270"/>
      <c r="D50" s="388"/>
      <c r="E50" s="367"/>
      <c r="F50" s="345"/>
      <c r="G50" s="368"/>
      <c r="H50" s="368"/>
      <c r="I50" s="368"/>
      <c r="J50" s="389"/>
    </row>
    <row r="51" spans="1:10" ht="15.75" thickBot="1" x14ac:dyDescent="0.3">
      <c r="A51" s="399" t="s">
        <v>15</v>
      </c>
      <c r="B51" s="400"/>
      <c r="C51" s="400"/>
      <c r="D51" s="430"/>
      <c r="E51" s="400">
        <f>E49+E50</f>
        <v>0</v>
      </c>
      <c r="F51" s="430"/>
      <c r="G51" s="430">
        <f>G49+G50</f>
        <v>0</v>
      </c>
      <c r="H51" s="432"/>
      <c r="I51" s="432">
        <f>I49+I50</f>
        <v>0</v>
      </c>
      <c r="J51" s="433"/>
    </row>
    <row r="52" spans="1:10" ht="15.75" thickBot="1" x14ac:dyDescent="0.3">
      <c r="A52" s="289"/>
      <c r="B52" s="290"/>
      <c r="C52" s="290"/>
      <c r="D52" s="290"/>
      <c r="E52" s="290"/>
      <c r="F52" s="290"/>
      <c r="G52" s="290"/>
      <c r="H52" s="290"/>
      <c r="I52" s="290"/>
      <c r="J52" s="291"/>
    </row>
    <row r="53" spans="1:10" ht="16.5" customHeight="1" thickBot="1" x14ac:dyDescent="0.3">
      <c r="A53" s="381" t="s">
        <v>23</v>
      </c>
      <c r="B53" s="382"/>
      <c r="C53" s="382"/>
      <c r="D53" s="382"/>
      <c r="E53" s="382"/>
      <c r="F53" s="382"/>
      <c r="G53" s="382"/>
      <c r="H53" s="382"/>
      <c r="I53" s="382"/>
      <c r="J53" s="383"/>
    </row>
    <row r="54" spans="1:10" ht="15.75" customHeight="1" thickTop="1" x14ac:dyDescent="0.25">
      <c r="A54" s="384" t="s">
        <v>24</v>
      </c>
      <c r="B54" s="385"/>
      <c r="C54" s="385"/>
      <c r="D54" s="385"/>
      <c r="E54" s="385"/>
      <c r="F54" s="385" t="s">
        <v>26</v>
      </c>
      <c r="G54" s="385"/>
      <c r="H54" s="385"/>
      <c r="I54" s="385"/>
      <c r="J54" s="386"/>
    </row>
    <row r="55" spans="1:10" x14ac:dyDescent="0.25">
      <c r="A55" s="372"/>
      <c r="B55" s="373"/>
      <c r="C55" s="373"/>
      <c r="D55" s="373"/>
      <c r="E55" s="373"/>
      <c r="F55" s="373"/>
      <c r="G55" s="373"/>
      <c r="H55" s="373"/>
      <c r="I55" s="373"/>
      <c r="J55" s="387"/>
    </row>
    <row r="56" spans="1:10" x14ac:dyDescent="0.25">
      <c r="A56" s="372"/>
      <c r="B56" s="373"/>
      <c r="C56" s="373"/>
      <c r="D56" s="373"/>
      <c r="E56" s="373"/>
      <c r="F56" s="373"/>
      <c r="G56" s="373"/>
      <c r="H56" s="373"/>
      <c r="I56" s="373"/>
      <c r="J56" s="387"/>
    </row>
    <row r="57" spans="1:10" x14ac:dyDescent="0.25">
      <c r="A57" s="372"/>
      <c r="B57" s="373"/>
      <c r="C57" s="373"/>
      <c r="D57" s="373"/>
      <c r="E57" s="373"/>
      <c r="F57" s="431"/>
      <c r="G57" s="431"/>
      <c r="H57" s="431"/>
      <c r="I57" s="431"/>
      <c r="J57" s="374"/>
    </row>
    <row r="58" spans="1:10" ht="15" customHeight="1" x14ac:dyDescent="0.25">
      <c r="A58" s="375" t="s">
        <v>25</v>
      </c>
      <c r="B58" s="376"/>
      <c r="C58" s="376"/>
      <c r="D58" s="376"/>
      <c r="E58" s="376"/>
      <c r="F58" s="376" t="s">
        <v>25</v>
      </c>
      <c r="G58" s="376"/>
      <c r="H58" s="376"/>
      <c r="I58" s="376"/>
      <c r="J58" s="377"/>
    </row>
    <row r="59" spans="1:10" ht="15.75" customHeight="1" thickBot="1" x14ac:dyDescent="0.3">
      <c r="A59" s="378" t="s">
        <v>53</v>
      </c>
      <c r="B59" s="379"/>
      <c r="C59" s="379"/>
      <c r="D59" s="379"/>
      <c r="E59" s="379"/>
      <c r="F59" s="379" t="s">
        <v>52</v>
      </c>
      <c r="G59" s="379"/>
      <c r="H59" s="379"/>
      <c r="I59" s="379"/>
      <c r="J59" s="380"/>
    </row>
    <row r="61" spans="1:10" x14ac:dyDescent="0.25">
      <c r="A61" s="371" t="s">
        <v>54</v>
      </c>
      <c r="B61" s="371"/>
      <c r="C61" s="371"/>
      <c r="D61" s="371"/>
      <c r="E61" s="371"/>
      <c r="F61" s="371"/>
      <c r="G61" s="371"/>
      <c r="H61" s="371"/>
      <c r="I61" s="371"/>
      <c r="J61" s="371"/>
    </row>
  </sheetData>
  <mergeCells count="107">
    <mergeCell ref="A6:J6"/>
    <mergeCell ref="A7:J7"/>
    <mergeCell ref="A8:J8"/>
    <mergeCell ref="A12:J12"/>
    <mergeCell ref="A13:G13"/>
    <mergeCell ref="H13:J13"/>
    <mergeCell ref="A17:G17"/>
    <mergeCell ref="H17:J17"/>
    <mergeCell ref="A18:G18"/>
    <mergeCell ref="H18:J18"/>
    <mergeCell ref="A19:G19"/>
    <mergeCell ref="H19:J19"/>
    <mergeCell ref="A14:G14"/>
    <mergeCell ref="H14:J14"/>
    <mergeCell ref="A15:G15"/>
    <mergeCell ref="H15:J15"/>
    <mergeCell ref="A16:G16"/>
    <mergeCell ref="H16:J16"/>
    <mergeCell ref="A23:G23"/>
    <mergeCell ref="H23:J23"/>
    <mergeCell ref="A24:J24"/>
    <mergeCell ref="A25:J25"/>
    <mergeCell ref="A26:G26"/>
    <mergeCell ref="H26:J26"/>
    <mergeCell ref="A20:G20"/>
    <mergeCell ref="H20:J20"/>
    <mergeCell ref="A21:G21"/>
    <mergeCell ref="H21:J21"/>
    <mergeCell ref="A22:G22"/>
    <mergeCell ref="H22:J22"/>
    <mergeCell ref="A30:G30"/>
    <mergeCell ref="H30:J30"/>
    <mergeCell ref="A31:G31"/>
    <mergeCell ref="H31:J31"/>
    <mergeCell ref="A32:G32"/>
    <mergeCell ref="H32:J32"/>
    <mergeCell ref="A27:G27"/>
    <mergeCell ref="H27:J27"/>
    <mergeCell ref="A28:G28"/>
    <mergeCell ref="H28:J28"/>
    <mergeCell ref="A29:G29"/>
    <mergeCell ref="H29:J29"/>
    <mergeCell ref="A36:G36"/>
    <mergeCell ref="H36:J36"/>
    <mergeCell ref="A37:G37"/>
    <mergeCell ref="H37:J37"/>
    <mergeCell ref="A38:J38"/>
    <mergeCell ref="A39:J39"/>
    <mergeCell ref="A33:G33"/>
    <mergeCell ref="H33:J33"/>
    <mergeCell ref="A34:G34"/>
    <mergeCell ref="H34:J34"/>
    <mergeCell ref="A35:G35"/>
    <mergeCell ref="H35:J35"/>
    <mergeCell ref="A43:C43"/>
    <mergeCell ref="E43:F43"/>
    <mergeCell ref="G43:H43"/>
    <mergeCell ref="I43:J43"/>
    <mergeCell ref="A40:C41"/>
    <mergeCell ref="D40:J40"/>
    <mergeCell ref="E41:F41"/>
    <mergeCell ref="G41:H41"/>
    <mergeCell ref="I41:J41"/>
    <mergeCell ref="A42:C42"/>
    <mergeCell ref="E42:F42"/>
    <mergeCell ref="G42:H42"/>
    <mergeCell ref="I42:J42"/>
    <mergeCell ref="A46:J46"/>
    <mergeCell ref="A47:J47"/>
    <mergeCell ref="A48:D48"/>
    <mergeCell ref="E48:F48"/>
    <mergeCell ref="G48:H48"/>
    <mergeCell ref="I48:J48"/>
    <mergeCell ref="A44:C44"/>
    <mergeCell ref="E44:F44"/>
    <mergeCell ref="G44:H44"/>
    <mergeCell ref="I44:J44"/>
    <mergeCell ref="A45:C45"/>
    <mergeCell ref="E45:F45"/>
    <mergeCell ref="G45:H45"/>
    <mergeCell ref="I45:J45"/>
    <mergeCell ref="A51:D51"/>
    <mergeCell ref="E51:F51"/>
    <mergeCell ref="G51:H51"/>
    <mergeCell ref="I51:J51"/>
    <mergeCell ref="A52:J52"/>
    <mergeCell ref="A53:J53"/>
    <mergeCell ref="A49:D49"/>
    <mergeCell ref="E49:F49"/>
    <mergeCell ref="G49:H49"/>
    <mergeCell ref="I49:J49"/>
    <mergeCell ref="A50:D50"/>
    <mergeCell ref="E50:F50"/>
    <mergeCell ref="G50:H50"/>
    <mergeCell ref="I50:J50"/>
    <mergeCell ref="A58:E58"/>
    <mergeCell ref="F58:J58"/>
    <mergeCell ref="A59:E59"/>
    <mergeCell ref="F59:J59"/>
    <mergeCell ref="A61:J61"/>
    <mergeCell ref="A54:E54"/>
    <mergeCell ref="F54:J54"/>
    <mergeCell ref="A55:E55"/>
    <mergeCell ref="F55:J55"/>
    <mergeCell ref="A56:J56"/>
    <mergeCell ref="A57:E57"/>
    <mergeCell ref="F57:J57"/>
  </mergeCells>
  <printOptions horizontalCentered="1" verticalCentered="1"/>
  <pageMargins left="0" right="0" top="0" bottom="0" header="0" footer="0"/>
  <pageSetup scale="8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N54"/>
  <sheetViews>
    <sheetView topLeftCell="A7" zoomScaleNormal="100" workbookViewId="0">
      <selection activeCell="I38" sqref="I38:J38"/>
    </sheetView>
  </sheetViews>
  <sheetFormatPr baseColWidth="10" defaultRowHeight="15" x14ac:dyDescent="0.25"/>
  <cols>
    <col min="12" max="12" width="11.42578125" style="18"/>
  </cols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139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244">
        <v>10125</v>
      </c>
      <c r="F14" s="244"/>
      <c r="G14" s="244">
        <v>11590</v>
      </c>
      <c r="H14" s="244"/>
      <c r="I14" s="245">
        <f t="shared" ref="I14:I19" si="0">E14+G14</f>
        <v>21715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4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</row>
    <row r="18" spans="1:14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</row>
    <row r="19" spans="1:14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</row>
    <row r="20" spans="1:14" ht="15.75" thickBot="1" x14ac:dyDescent="0.3">
      <c r="A20" s="272" t="s">
        <v>13</v>
      </c>
      <c r="B20" s="273"/>
      <c r="C20" s="273"/>
      <c r="D20" s="274"/>
      <c r="E20" s="275">
        <f>SUM(E14:F19)</f>
        <v>10125</v>
      </c>
      <c r="F20" s="276"/>
      <c r="G20" s="275">
        <f>SUM(G14:H19)</f>
        <v>11590</v>
      </c>
      <c r="H20" s="276"/>
      <c r="I20" s="275">
        <f>SUM(I14:J19)</f>
        <v>21715</v>
      </c>
      <c r="J20" s="277"/>
    </row>
    <row r="21" spans="1:14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</row>
    <row r="22" spans="1:14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</row>
    <row r="23" spans="1:14" ht="15.75" thickTop="1" x14ac:dyDescent="0.25">
      <c r="A23" s="264" t="s">
        <v>7</v>
      </c>
      <c r="B23" s="265"/>
      <c r="C23" s="265"/>
      <c r="D23" s="265"/>
      <c r="E23" s="266">
        <v>4211</v>
      </c>
      <c r="F23" s="266"/>
      <c r="G23" s="266">
        <v>11436</v>
      </c>
      <c r="H23" s="266"/>
      <c r="I23" s="267">
        <f>E23+G23</f>
        <v>15647</v>
      </c>
      <c r="J23" s="268"/>
      <c r="L23" s="438"/>
      <c r="M23" s="438"/>
      <c r="N23" s="438"/>
    </row>
    <row r="24" spans="1:14" x14ac:dyDescent="0.25">
      <c r="A24" s="269" t="s">
        <v>8</v>
      </c>
      <c r="B24" s="270"/>
      <c r="C24" s="270"/>
      <c r="D24" s="270"/>
      <c r="E24" s="271">
        <v>1275</v>
      </c>
      <c r="F24" s="271"/>
      <c r="G24" s="271">
        <v>4172</v>
      </c>
      <c r="H24" s="271"/>
      <c r="I24" s="262">
        <f>E24+G24</f>
        <v>5447</v>
      </c>
      <c r="J24" s="263"/>
      <c r="K24" s="23"/>
    </row>
    <row r="25" spans="1:14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</row>
    <row r="26" spans="1:14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</row>
    <row r="27" spans="1:14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  <c r="K27" s="133"/>
      <c r="L27" s="17"/>
    </row>
    <row r="28" spans="1:14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</row>
    <row r="29" spans="1:14" ht="15.75" thickBot="1" x14ac:dyDescent="0.3">
      <c r="A29" s="303" t="s">
        <v>13</v>
      </c>
      <c r="B29" s="304"/>
      <c r="C29" s="304"/>
      <c r="D29" s="305"/>
      <c r="E29" s="306">
        <f>SUM(E23:F28)</f>
        <v>5486</v>
      </c>
      <c r="F29" s="307"/>
      <c r="G29" s="308">
        <f>SUM(G23:H28)</f>
        <v>15608</v>
      </c>
      <c r="H29" s="309"/>
      <c r="I29" s="310">
        <f>SUM(I23:J28)</f>
        <v>21094</v>
      </c>
      <c r="J29" s="307"/>
      <c r="L29" s="17"/>
    </row>
    <row r="30" spans="1:14" ht="15.75" thickBot="1" x14ac:dyDescent="0.3">
      <c r="A30" s="311" t="s">
        <v>15</v>
      </c>
      <c r="B30" s="312"/>
      <c r="C30" s="312"/>
      <c r="D30" s="313"/>
      <c r="E30" s="314">
        <f>E20+E29</f>
        <v>15611</v>
      </c>
      <c r="F30" s="315"/>
      <c r="G30" s="316">
        <f>G20+G29</f>
        <v>27198</v>
      </c>
      <c r="H30" s="317"/>
      <c r="I30" s="318">
        <f>E30+G30</f>
        <v>42809</v>
      </c>
      <c r="J30" s="315"/>
      <c r="L30" s="155"/>
    </row>
    <row r="31" spans="1:14" ht="15.75" thickBot="1" x14ac:dyDescent="0.3">
      <c r="A31" s="289"/>
      <c r="B31" s="290"/>
      <c r="C31" s="290"/>
      <c r="D31" s="290"/>
      <c r="E31" s="290"/>
      <c r="F31" s="290"/>
      <c r="G31" s="290"/>
      <c r="H31" s="290"/>
      <c r="I31" s="290"/>
      <c r="J31" s="291"/>
    </row>
    <row r="32" spans="1:14" ht="16.5" customHeight="1" thickBot="1" x14ac:dyDescent="0.3">
      <c r="A32" s="251" t="s">
        <v>16</v>
      </c>
      <c r="B32" s="252"/>
      <c r="C32" s="252"/>
      <c r="D32" s="252"/>
      <c r="E32" s="252"/>
      <c r="F32" s="252"/>
      <c r="G32" s="252"/>
      <c r="H32" s="252"/>
      <c r="I32" s="252"/>
      <c r="J32" s="253"/>
    </row>
    <row r="33" spans="1:12" ht="17.25" customHeight="1" thickTop="1" thickBot="1" x14ac:dyDescent="0.3">
      <c r="A33" s="292" t="s">
        <v>17</v>
      </c>
      <c r="B33" s="293"/>
      <c r="C33" s="296" t="s">
        <v>2</v>
      </c>
      <c r="D33" s="297"/>
      <c r="E33" s="297"/>
      <c r="F33" s="297"/>
      <c r="G33" s="297"/>
      <c r="H33" s="297"/>
      <c r="I33" s="297"/>
      <c r="J33" s="298"/>
    </row>
    <row r="34" spans="1:12" ht="33.75" customHeight="1" thickTop="1" thickBot="1" x14ac:dyDescent="0.3">
      <c r="A34" s="294"/>
      <c r="B34" s="295"/>
      <c r="C34" s="299" t="s">
        <v>18</v>
      </c>
      <c r="D34" s="300"/>
      <c r="E34" s="301" t="s">
        <v>27</v>
      </c>
      <c r="F34" s="301"/>
      <c r="G34" s="301" t="s">
        <v>28</v>
      </c>
      <c r="H34" s="301"/>
      <c r="I34" s="301" t="s">
        <v>29</v>
      </c>
      <c r="J34" s="302"/>
    </row>
    <row r="35" spans="1:12" ht="15.75" thickTop="1" x14ac:dyDescent="0.25">
      <c r="A35" s="319" t="s">
        <v>4</v>
      </c>
      <c r="B35" s="320"/>
      <c r="C35" s="321">
        <v>6324</v>
      </c>
      <c r="D35" s="322"/>
      <c r="E35" s="323">
        <f>+E30</f>
        <v>15611</v>
      </c>
      <c r="F35" s="324"/>
      <c r="G35" s="325">
        <v>2744616</v>
      </c>
      <c r="H35" s="326"/>
      <c r="I35" s="323">
        <v>2544365</v>
      </c>
      <c r="J35" s="327"/>
    </row>
    <row r="36" spans="1:12" x14ac:dyDescent="0.25">
      <c r="A36" s="328" t="s">
        <v>5</v>
      </c>
      <c r="B36" s="329"/>
      <c r="C36" s="330">
        <v>4958</v>
      </c>
      <c r="D36" s="331"/>
      <c r="E36" s="332">
        <f>+G30</f>
        <v>27198</v>
      </c>
      <c r="F36" s="333"/>
      <c r="G36" s="334">
        <v>1452694</v>
      </c>
      <c r="H36" s="335"/>
      <c r="I36" s="332">
        <v>1318520</v>
      </c>
      <c r="J36" s="336"/>
      <c r="L36" s="17"/>
    </row>
    <row r="37" spans="1:12" x14ac:dyDescent="0.25">
      <c r="A37" s="342" t="s">
        <v>19</v>
      </c>
      <c r="B37" s="343"/>
      <c r="C37" s="344"/>
      <c r="D37" s="345"/>
      <c r="E37" s="332"/>
      <c r="F37" s="333"/>
      <c r="G37" s="346"/>
      <c r="H37" s="335"/>
      <c r="I37" s="332"/>
      <c r="J37" s="336"/>
    </row>
    <row r="38" spans="1:12" ht="15.75" thickBot="1" x14ac:dyDescent="0.3">
      <c r="A38" s="347" t="s">
        <v>15</v>
      </c>
      <c r="B38" s="348"/>
      <c r="C38" s="349">
        <f>C35+C36+C37</f>
        <v>11282</v>
      </c>
      <c r="D38" s="350"/>
      <c r="E38" s="351">
        <f>E35+E36+E37</f>
        <v>42809</v>
      </c>
      <c r="F38" s="352"/>
      <c r="G38" s="353">
        <f>G35+G36+G37</f>
        <v>4197310</v>
      </c>
      <c r="H38" s="354"/>
      <c r="I38" s="351">
        <f>I35+I36+I37</f>
        <v>3862885</v>
      </c>
      <c r="J38" s="355"/>
      <c r="L38" s="155"/>
    </row>
    <row r="39" spans="1:12" ht="15.75" thickBot="1" x14ac:dyDescent="0.3">
      <c r="A39" s="289"/>
      <c r="B39" s="290"/>
      <c r="C39" s="290"/>
      <c r="D39" s="290"/>
      <c r="E39" s="290"/>
      <c r="F39" s="290"/>
      <c r="G39" s="290"/>
      <c r="H39" s="290"/>
      <c r="I39" s="290"/>
      <c r="J39" s="291"/>
    </row>
    <row r="40" spans="1:12" ht="16.5" customHeight="1" thickBot="1" x14ac:dyDescent="0.3">
      <c r="A40" s="337" t="s">
        <v>20</v>
      </c>
      <c r="B40" s="338"/>
      <c r="C40" s="338"/>
      <c r="D40" s="338"/>
      <c r="E40" s="338"/>
      <c r="F40" s="338"/>
      <c r="G40" s="338"/>
      <c r="H40" s="338"/>
      <c r="I40" s="338"/>
      <c r="J40" s="339"/>
    </row>
    <row r="41" spans="1:12" ht="15" customHeight="1" thickTop="1" thickBot="1" x14ac:dyDescent="0.3">
      <c r="A41" s="340" t="s">
        <v>31</v>
      </c>
      <c r="B41" s="341"/>
      <c r="C41" s="297" t="s">
        <v>4</v>
      </c>
      <c r="D41" s="341"/>
      <c r="E41" s="255" t="s">
        <v>5</v>
      </c>
      <c r="F41" s="255"/>
      <c r="G41" s="255" t="s">
        <v>19</v>
      </c>
      <c r="H41" s="255"/>
      <c r="I41" s="255" t="s">
        <v>15</v>
      </c>
      <c r="J41" s="256"/>
      <c r="L41" s="156"/>
    </row>
    <row r="42" spans="1:12" ht="15.75" thickTop="1" x14ac:dyDescent="0.25">
      <c r="A42" s="361" t="s">
        <v>21</v>
      </c>
      <c r="B42" s="322"/>
      <c r="C42" s="362">
        <v>1</v>
      </c>
      <c r="D42" s="322"/>
      <c r="E42" s="363">
        <v>19</v>
      </c>
      <c r="F42" s="363"/>
      <c r="G42" s="363"/>
      <c r="H42" s="363"/>
      <c r="I42" s="364">
        <f>C42+E42+G42</f>
        <v>20</v>
      </c>
      <c r="J42" s="365"/>
    </row>
    <row r="43" spans="1:12" x14ac:dyDescent="0.25">
      <c r="A43" s="366" t="s">
        <v>22</v>
      </c>
      <c r="B43" s="345"/>
      <c r="C43" s="367">
        <v>2</v>
      </c>
      <c r="D43" s="345"/>
      <c r="E43" s="368">
        <v>3</v>
      </c>
      <c r="F43" s="368"/>
      <c r="G43" s="368"/>
      <c r="H43" s="368"/>
      <c r="I43" s="369">
        <f>C43+E43+G43</f>
        <v>5</v>
      </c>
      <c r="J43" s="370"/>
    </row>
    <row r="44" spans="1:12" ht="15.75" thickBot="1" x14ac:dyDescent="0.3">
      <c r="A44" s="356" t="s">
        <v>15</v>
      </c>
      <c r="B44" s="349"/>
      <c r="C44" s="357">
        <f>C42+C43</f>
        <v>3</v>
      </c>
      <c r="D44" s="350"/>
      <c r="E44" s="350">
        <f>E42+E43</f>
        <v>22</v>
      </c>
      <c r="F44" s="358"/>
      <c r="G44" s="358">
        <f>G42+G43</f>
        <v>0</v>
      </c>
      <c r="H44" s="358"/>
      <c r="I44" s="359">
        <f>I42+I43</f>
        <v>25</v>
      </c>
      <c r="J44" s="360"/>
    </row>
    <row r="45" spans="1:12" ht="15.75" thickBot="1" x14ac:dyDescent="0.3">
      <c r="A45" s="289"/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2" ht="16.5" thickBot="1" x14ac:dyDescent="0.3">
      <c r="A46" s="381" t="s">
        <v>23</v>
      </c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2" ht="15.75" thickTop="1" x14ac:dyDescent="0.25">
      <c r="A47" s="384" t="s">
        <v>24</v>
      </c>
      <c r="B47" s="385"/>
      <c r="C47" s="385"/>
      <c r="D47" s="385"/>
      <c r="E47" s="385"/>
      <c r="F47" s="386" t="s">
        <v>26</v>
      </c>
      <c r="G47" s="386"/>
      <c r="H47" s="386"/>
      <c r="I47" s="386"/>
      <c r="J47" s="386"/>
    </row>
    <row r="48" spans="1:12" x14ac:dyDescent="0.25">
      <c r="A48" s="372"/>
      <c r="B48" s="373"/>
      <c r="C48" s="373"/>
      <c r="D48" s="373"/>
      <c r="E48" s="373"/>
      <c r="F48" s="387"/>
      <c r="G48" s="387"/>
      <c r="H48" s="387"/>
      <c r="I48" s="387"/>
      <c r="J48" s="387"/>
    </row>
    <row r="49" spans="1:10" x14ac:dyDescent="0.25">
      <c r="A49" s="372"/>
      <c r="B49" s="373"/>
      <c r="C49" s="373"/>
      <c r="D49" s="373"/>
      <c r="E49" s="373"/>
      <c r="F49" s="373"/>
      <c r="G49" s="373"/>
      <c r="H49" s="373"/>
      <c r="I49" s="373"/>
      <c r="J49" s="387"/>
    </row>
    <row r="50" spans="1:10" x14ac:dyDescent="0.25">
      <c r="A50" s="372"/>
      <c r="B50" s="373"/>
      <c r="C50" s="373"/>
      <c r="D50" s="373"/>
      <c r="E50" s="373"/>
      <c r="F50" s="374"/>
      <c r="G50" s="374"/>
      <c r="H50" s="374"/>
      <c r="I50" s="374"/>
      <c r="J50" s="374"/>
    </row>
    <row r="51" spans="1:10" x14ac:dyDescent="0.25">
      <c r="A51" s="375" t="s">
        <v>25</v>
      </c>
      <c r="B51" s="376"/>
      <c r="C51" s="376"/>
      <c r="D51" s="376"/>
      <c r="E51" s="376"/>
      <c r="F51" s="377" t="s">
        <v>25</v>
      </c>
      <c r="G51" s="377"/>
      <c r="H51" s="377"/>
      <c r="I51" s="377"/>
      <c r="J51" s="377"/>
    </row>
    <row r="52" spans="1:10" ht="15.75" customHeight="1" thickBot="1" x14ac:dyDescent="0.3">
      <c r="A52" s="378" t="s">
        <v>53</v>
      </c>
      <c r="B52" s="379"/>
      <c r="C52" s="379"/>
      <c r="D52" s="379"/>
      <c r="E52" s="379"/>
      <c r="F52" s="379" t="s">
        <v>52</v>
      </c>
      <c r="G52" s="379"/>
      <c r="H52" s="379"/>
      <c r="I52" s="379"/>
      <c r="J52" s="380"/>
    </row>
    <row r="54" spans="1:10" x14ac:dyDescent="0.25">
      <c r="A54" s="371" t="s">
        <v>54</v>
      </c>
      <c r="B54" s="371"/>
      <c r="C54" s="371"/>
      <c r="D54" s="371"/>
      <c r="E54" s="371"/>
      <c r="F54" s="371"/>
      <c r="G54" s="371"/>
      <c r="H54" s="371"/>
      <c r="I54" s="371"/>
      <c r="J54" s="371"/>
    </row>
  </sheetData>
  <mergeCells count="138">
    <mergeCell ref="A54:J54"/>
    <mergeCell ref="A50:E50"/>
    <mergeCell ref="F50:J50"/>
    <mergeCell ref="A51:E51"/>
    <mergeCell ref="F51:J51"/>
    <mergeCell ref="A52:E52"/>
    <mergeCell ref="F52:J52"/>
    <mergeCell ref="A46:J46"/>
    <mergeCell ref="A47:E47"/>
    <mergeCell ref="F47:J47"/>
    <mergeCell ref="A48:E48"/>
    <mergeCell ref="F48:J48"/>
    <mergeCell ref="A49:J49"/>
    <mergeCell ref="A44:B44"/>
    <mergeCell ref="C44:D44"/>
    <mergeCell ref="E44:F44"/>
    <mergeCell ref="G44:H44"/>
    <mergeCell ref="I44:J44"/>
    <mergeCell ref="A45:J45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J39"/>
    <mergeCell ref="A40:J40"/>
    <mergeCell ref="A41:B41"/>
    <mergeCell ref="C41:D41"/>
    <mergeCell ref="E41:F41"/>
    <mergeCell ref="G41:H41"/>
    <mergeCell ref="I41:J41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1:J31"/>
    <mergeCell ref="A32:J32"/>
    <mergeCell ref="A33:B34"/>
    <mergeCell ref="C33:J33"/>
    <mergeCell ref="C34:D34"/>
    <mergeCell ref="E34:F34"/>
    <mergeCell ref="G34:H34"/>
    <mergeCell ref="I34:J34"/>
    <mergeCell ref="A29:D29"/>
    <mergeCell ref="E29:F29"/>
    <mergeCell ref="G29:H29"/>
    <mergeCell ref="I29:J29"/>
    <mergeCell ref="A30:D30"/>
    <mergeCell ref="E30:F30"/>
    <mergeCell ref="G30:H30"/>
    <mergeCell ref="I30:J30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23:D23"/>
    <mergeCell ref="E23:F23"/>
    <mergeCell ref="G23:H23"/>
    <mergeCell ref="I23:J23"/>
    <mergeCell ref="L23:N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</mergeCells>
  <printOptions horizontalCentered="1" verticalCentered="1"/>
  <pageMargins left="0" right="0" top="0" bottom="0" header="0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4:J49"/>
  <sheetViews>
    <sheetView topLeftCell="A13" zoomScale="160" zoomScaleNormal="160" workbookViewId="0">
      <selection activeCell="I38" sqref="I38:J38"/>
    </sheetView>
  </sheetViews>
  <sheetFormatPr baseColWidth="10" defaultRowHeight="12.75" x14ac:dyDescent="0.2"/>
  <cols>
    <col min="1" max="4" width="11.42578125" style="74"/>
    <col min="5" max="5" width="8.7109375" style="74" customWidth="1"/>
    <col min="6" max="6" width="15.5703125" style="74" customWidth="1"/>
    <col min="7" max="7" width="21.7109375" style="74" customWidth="1"/>
    <col min="8" max="8" width="0.28515625" style="74" customWidth="1"/>
    <col min="9" max="9" width="11.42578125" style="74"/>
    <col min="10" max="10" width="11.5703125" style="74" bestFit="1" customWidth="1"/>
    <col min="11" max="16384" width="11.42578125" style="74"/>
  </cols>
  <sheetData>
    <row r="4" spans="1:9" x14ac:dyDescent="0.2">
      <c r="A4" s="73"/>
      <c r="B4" s="73"/>
      <c r="C4" s="220" t="s">
        <v>95</v>
      </c>
      <c r="D4" s="220"/>
      <c r="E4" s="220"/>
      <c r="F4" s="220"/>
      <c r="G4" s="220"/>
    </row>
    <row r="5" spans="1:9" x14ac:dyDescent="0.2">
      <c r="A5" s="73"/>
      <c r="B5" s="73"/>
      <c r="C5" s="220" t="s">
        <v>96</v>
      </c>
      <c r="D5" s="220"/>
      <c r="E5" s="220"/>
      <c r="F5" s="220"/>
      <c r="G5" s="220"/>
    </row>
    <row r="6" spans="1:9" x14ac:dyDescent="0.2">
      <c r="A6" s="73"/>
      <c r="B6" s="73"/>
      <c r="C6" s="220" t="s">
        <v>97</v>
      </c>
      <c r="D6" s="220"/>
      <c r="E6" s="220"/>
      <c r="F6" s="220"/>
      <c r="G6" s="220"/>
    </row>
    <row r="7" spans="1:9" x14ac:dyDescent="0.2">
      <c r="A7" s="73"/>
      <c r="B7" s="73"/>
      <c r="C7" s="220"/>
      <c r="D7" s="220"/>
      <c r="E7" s="220"/>
      <c r="F7" s="220"/>
      <c r="G7" s="220"/>
    </row>
    <row r="8" spans="1:9" x14ac:dyDescent="0.2">
      <c r="A8" s="75" t="s">
        <v>72</v>
      </c>
      <c r="B8" s="76" t="s">
        <v>98</v>
      </c>
      <c r="C8" s="77">
        <v>2025</v>
      </c>
      <c r="D8" s="78"/>
      <c r="E8" s="78"/>
      <c r="F8" s="78"/>
      <c r="G8" s="78"/>
    </row>
    <row r="9" spans="1:9" x14ac:dyDescent="0.2">
      <c r="A9" s="75" t="s">
        <v>74</v>
      </c>
      <c r="B9" s="73" t="s">
        <v>75</v>
      </c>
      <c r="C9" s="73"/>
      <c r="D9" s="73"/>
      <c r="E9" s="73"/>
      <c r="F9" s="73"/>
      <c r="G9" s="73"/>
    </row>
    <row r="10" spans="1:9" ht="13.5" thickBot="1" x14ac:dyDescent="0.25">
      <c r="A10" s="75"/>
      <c r="B10" s="73"/>
      <c r="C10" s="73"/>
      <c r="D10" s="73"/>
      <c r="E10" s="73"/>
      <c r="F10" s="73"/>
      <c r="G10" s="73"/>
    </row>
    <row r="11" spans="1:9" ht="13.5" thickBot="1" x14ac:dyDescent="0.25">
      <c r="A11" s="221" t="s">
        <v>99</v>
      </c>
      <c r="B11" s="222"/>
      <c r="C11" s="222"/>
      <c r="D11" s="222"/>
      <c r="E11" s="222"/>
      <c r="F11" s="222"/>
      <c r="G11" s="223"/>
    </row>
    <row r="12" spans="1:9" ht="13.5" thickBot="1" x14ac:dyDescent="0.25">
      <c r="A12" s="217" t="s">
        <v>37</v>
      </c>
      <c r="B12" s="218"/>
      <c r="C12" s="218"/>
      <c r="D12" s="218"/>
      <c r="E12" s="219"/>
      <c r="F12" s="217" t="s">
        <v>6</v>
      </c>
      <c r="G12" s="219"/>
    </row>
    <row r="13" spans="1:9" x14ac:dyDescent="0.2">
      <c r="A13" s="79" t="s">
        <v>100</v>
      </c>
      <c r="B13" s="80"/>
      <c r="C13" s="80"/>
      <c r="D13" s="80"/>
      <c r="E13" s="80"/>
      <c r="F13" s="81"/>
      <c r="G13" s="82">
        <v>138151</v>
      </c>
      <c r="I13" s="83"/>
    </row>
    <row r="14" spans="1:9" x14ac:dyDescent="0.2">
      <c r="A14" s="84" t="s">
        <v>101</v>
      </c>
      <c r="B14" s="73"/>
      <c r="C14" s="73"/>
      <c r="D14" s="73"/>
      <c r="E14" s="73"/>
      <c r="F14" s="85"/>
      <c r="G14" s="86">
        <v>0</v>
      </c>
    </row>
    <row r="15" spans="1:9" x14ac:dyDescent="0.2">
      <c r="A15" s="84" t="s">
        <v>102</v>
      </c>
      <c r="B15" s="73"/>
      <c r="C15" s="73"/>
      <c r="D15" s="73"/>
      <c r="E15" s="73"/>
      <c r="F15" s="85"/>
      <c r="G15" s="86">
        <v>0</v>
      </c>
    </row>
    <row r="16" spans="1:9" x14ac:dyDescent="0.2">
      <c r="A16" s="84" t="s">
        <v>103</v>
      </c>
      <c r="B16" s="73"/>
      <c r="C16" s="73"/>
      <c r="D16" s="73"/>
      <c r="E16" s="73"/>
      <c r="F16" s="85"/>
      <c r="G16" s="86"/>
    </row>
    <row r="17" spans="1:10" x14ac:dyDescent="0.2">
      <c r="A17" s="84" t="s">
        <v>104</v>
      </c>
      <c r="B17" s="73"/>
      <c r="C17" s="73"/>
      <c r="D17" s="73"/>
      <c r="E17" s="73"/>
      <c r="F17" s="85"/>
      <c r="G17" s="87"/>
    </row>
    <row r="18" spans="1:10" x14ac:dyDescent="0.2">
      <c r="A18" s="84" t="s">
        <v>105</v>
      </c>
      <c r="B18" s="73"/>
      <c r="C18" s="73"/>
      <c r="D18" s="73"/>
      <c r="E18" s="73"/>
      <c r="F18" s="85"/>
      <c r="G18" s="86"/>
    </row>
    <row r="19" spans="1:10" x14ac:dyDescent="0.2">
      <c r="A19" s="84" t="s">
        <v>106</v>
      </c>
      <c r="B19" s="73"/>
      <c r="C19" s="73"/>
      <c r="D19" s="73"/>
      <c r="E19" s="73"/>
      <c r="F19" s="88"/>
      <c r="G19" s="86"/>
    </row>
    <row r="20" spans="1:10" x14ac:dyDescent="0.2">
      <c r="A20" s="84" t="s">
        <v>107</v>
      </c>
      <c r="B20" s="73"/>
      <c r="C20" s="73"/>
      <c r="D20" s="73"/>
      <c r="E20" s="73"/>
      <c r="F20" s="85"/>
      <c r="G20" s="87"/>
    </row>
    <row r="21" spans="1:10" ht="13.5" thickBot="1" x14ac:dyDescent="0.25">
      <c r="A21" s="84" t="s">
        <v>108</v>
      </c>
      <c r="B21" s="73"/>
      <c r="C21" s="73"/>
      <c r="D21" s="73"/>
      <c r="E21" s="73"/>
      <c r="F21" s="85"/>
      <c r="G21" s="87"/>
    </row>
    <row r="22" spans="1:10" ht="13.5" thickBot="1" x14ac:dyDescent="0.25">
      <c r="A22" s="89" t="s">
        <v>109</v>
      </c>
      <c r="B22" s="90"/>
      <c r="C22" s="90"/>
      <c r="D22" s="90"/>
      <c r="E22" s="91"/>
      <c r="F22" s="85"/>
      <c r="G22" s="87"/>
    </row>
    <row r="23" spans="1:10" x14ac:dyDescent="0.2">
      <c r="A23" s="84"/>
      <c r="B23" s="73" t="s">
        <v>110</v>
      </c>
      <c r="C23" s="73"/>
      <c r="D23" s="73"/>
      <c r="E23" s="92"/>
      <c r="F23" s="85"/>
      <c r="G23" s="86"/>
      <c r="H23" s="93"/>
    </row>
    <row r="24" spans="1:10" x14ac:dyDescent="0.2">
      <c r="A24" s="84"/>
      <c r="B24" s="73" t="s">
        <v>111</v>
      </c>
      <c r="C24" s="73"/>
      <c r="D24" s="73"/>
      <c r="E24" s="73"/>
      <c r="F24" s="85"/>
      <c r="G24" s="87"/>
    </row>
    <row r="25" spans="1:10" x14ac:dyDescent="0.2">
      <c r="A25" s="84"/>
      <c r="B25" s="73" t="s">
        <v>112</v>
      </c>
      <c r="C25" s="73"/>
      <c r="D25" s="73"/>
      <c r="E25" s="73"/>
      <c r="F25" s="85"/>
      <c r="G25" s="87"/>
    </row>
    <row r="26" spans="1:10" x14ac:dyDescent="0.2">
      <c r="A26" s="84"/>
      <c r="B26" s="73" t="s">
        <v>113</v>
      </c>
      <c r="C26" s="73"/>
      <c r="D26" s="73"/>
      <c r="E26" s="73"/>
      <c r="F26" s="85"/>
      <c r="G26" s="87"/>
    </row>
    <row r="27" spans="1:10" x14ac:dyDescent="0.2">
      <c r="A27" s="84"/>
      <c r="B27" s="73" t="s">
        <v>114</v>
      </c>
      <c r="C27" s="73"/>
      <c r="D27" s="73"/>
      <c r="E27" s="73"/>
      <c r="F27" s="85"/>
      <c r="G27" s="87"/>
    </row>
    <row r="28" spans="1:10" ht="13.5" thickBot="1" x14ac:dyDescent="0.25">
      <c r="A28" s="94"/>
      <c r="B28" s="95" t="s">
        <v>115</v>
      </c>
      <c r="C28" s="95"/>
      <c r="D28" s="95"/>
      <c r="E28" s="95"/>
      <c r="F28" s="96"/>
      <c r="G28" s="97"/>
    </row>
    <row r="29" spans="1:10" ht="13.5" thickBot="1" x14ac:dyDescent="0.25">
      <c r="A29" s="224" t="s">
        <v>15</v>
      </c>
      <c r="B29" s="225"/>
      <c r="C29" s="225"/>
      <c r="D29" s="225"/>
      <c r="E29" s="225"/>
      <c r="F29" s="98"/>
      <c r="G29" s="99">
        <f>SUM(F13:G24)</f>
        <v>138151</v>
      </c>
      <c r="H29" s="93"/>
      <c r="J29" s="93"/>
    </row>
    <row r="30" spans="1:10" ht="13.5" thickBot="1" x14ac:dyDescent="0.25">
      <c r="A30" s="73"/>
      <c r="B30" s="73"/>
      <c r="C30" s="73"/>
      <c r="D30" s="73"/>
      <c r="E30" s="73"/>
      <c r="F30" s="73"/>
      <c r="G30" s="73"/>
    </row>
    <row r="31" spans="1:10" ht="13.5" thickBot="1" x14ac:dyDescent="0.25">
      <c r="A31" s="226" t="s">
        <v>116</v>
      </c>
      <c r="B31" s="227"/>
      <c r="C31" s="227"/>
      <c r="D31" s="227"/>
      <c r="E31" s="227"/>
      <c r="F31" s="227"/>
      <c r="G31" s="228"/>
    </row>
    <row r="32" spans="1:10" ht="13.5" thickBot="1" x14ac:dyDescent="0.25">
      <c r="A32" s="229" t="s">
        <v>37</v>
      </c>
      <c r="B32" s="230"/>
      <c r="C32" s="230"/>
      <c r="D32" s="230"/>
      <c r="E32" s="230"/>
      <c r="F32" s="100" t="s">
        <v>117</v>
      </c>
      <c r="G32" s="101" t="s">
        <v>118</v>
      </c>
    </row>
    <row r="33" spans="1:7" x14ac:dyDescent="0.2">
      <c r="A33" s="84" t="s">
        <v>41</v>
      </c>
      <c r="B33" s="102"/>
      <c r="C33" s="102"/>
      <c r="D33" s="102"/>
      <c r="E33" s="102"/>
      <c r="F33" s="103"/>
      <c r="G33" s="104"/>
    </row>
    <row r="34" spans="1:7" x14ac:dyDescent="0.2">
      <c r="A34" s="84" t="s">
        <v>119</v>
      </c>
      <c r="B34" s="73"/>
      <c r="C34" s="73"/>
      <c r="D34" s="73"/>
      <c r="E34" s="73"/>
      <c r="F34" s="105"/>
      <c r="G34" s="106"/>
    </row>
    <row r="35" spans="1:7" x14ac:dyDescent="0.2">
      <c r="A35" s="107" t="s">
        <v>120</v>
      </c>
      <c r="B35" s="108"/>
      <c r="C35" s="108"/>
      <c r="D35" s="108"/>
      <c r="E35" s="108"/>
      <c r="F35" s="109"/>
      <c r="G35" s="110"/>
    </row>
    <row r="36" spans="1:7" x14ac:dyDescent="0.2">
      <c r="A36" s="111"/>
      <c r="B36" s="112"/>
      <c r="C36" s="112"/>
      <c r="D36" s="113" t="s">
        <v>13</v>
      </c>
      <c r="E36" s="112"/>
      <c r="F36" s="114"/>
      <c r="G36" s="115">
        <v>0</v>
      </c>
    </row>
    <row r="37" spans="1:7" x14ac:dyDescent="0.2">
      <c r="A37" s="116" t="s">
        <v>121</v>
      </c>
      <c r="B37" s="117"/>
      <c r="C37" s="117"/>
      <c r="D37" s="117"/>
      <c r="E37" s="117"/>
      <c r="F37" s="118"/>
      <c r="G37" s="119"/>
    </row>
    <row r="38" spans="1:7" x14ac:dyDescent="0.2">
      <c r="A38" s="84" t="s">
        <v>119</v>
      </c>
      <c r="B38" s="73"/>
      <c r="C38" s="73"/>
      <c r="D38" s="73"/>
      <c r="E38" s="73"/>
      <c r="F38" s="105"/>
      <c r="G38" s="120"/>
    </row>
    <row r="39" spans="1:7" x14ac:dyDescent="0.2">
      <c r="A39" s="107" t="s">
        <v>120</v>
      </c>
      <c r="B39" s="108"/>
      <c r="C39" s="108"/>
      <c r="D39" s="108"/>
      <c r="E39" s="108"/>
      <c r="F39" s="109"/>
      <c r="G39" s="121"/>
    </row>
    <row r="40" spans="1:7" ht="13.5" thickBot="1" x14ac:dyDescent="0.25">
      <c r="A40" s="122"/>
      <c r="B40" s="123"/>
      <c r="C40" s="123"/>
      <c r="D40" s="124" t="str">
        <f>D36</f>
        <v>SUBTOTAL</v>
      </c>
      <c r="E40" s="123"/>
      <c r="F40" s="125"/>
      <c r="G40" s="126">
        <f>SUM(G38:G39)</f>
        <v>0</v>
      </c>
    </row>
    <row r="41" spans="1:7" ht="13.5" thickBot="1" x14ac:dyDescent="0.25">
      <c r="A41" s="94"/>
      <c r="B41" s="95"/>
      <c r="C41" s="95"/>
      <c r="D41" s="127" t="s">
        <v>15</v>
      </c>
      <c r="E41" s="95"/>
      <c r="F41" s="128"/>
      <c r="G41" s="129">
        <f>SUM(G40)</f>
        <v>0</v>
      </c>
    </row>
    <row r="42" spans="1:7" ht="13.5" thickBot="1" x14ac:dyDescent="0.25">
      <c r="A42" s="89"/>
      <c r="B42" s="90"/>
      <c r="C42" s="231" t="s">
        <v>122</v>
      </c>
      <c r="D42" s="231"/>
      <c r="E42" s="231"/>
      <c r="F42" s="231"/>
      <c r="G42" s="91"/>
    </row>
    <row r="43" spans="1:7" x14ac:dyDescent="0.2">
      <c r="A43" s="232" t="s">
        <v>89</v>
      </c>
      <c r="B43" s="220"/>
      <c r="C43" s="220"/>
      <c r="D43" s="73"/>
      <c r="E43" s="233" t="s">
        <v>123</v>
      </c>
      <c r="F43" s="233"/>
      <c r="G43" s="234"/>
    </row>
    <row r="44" spans="1:7" x14ac:dyDescent="0.2">
      <c r="A44" s="232"/>
      <c r="B44" s="220"/>
      <c r="C44" s="220"/>
      <c r="D44" s="73"/>
      <c r="E44" s="102"/>
      <c r="F44" s="73"/>
      <c r="G44" s="106"/>
    </row>
    <row r="45" spans="1:7" x14ac:dyDescent="0.2">
      <c r="A45" s="130"/>
      <c r="B45" s="78"/>
      <c r="C45" s="78"/>
      <c r="D45" s="73"/>
      <c r="E45" s="102"/>
      <c r="F45" s="73"/>
      <c r="G45" s="106"/>
    </row>
    <row r="46" spans="1:7" x14ac:dyDescent="0.2">
      <c r="A46" s="130"/>
      <c r="B46" s="78"/>
      <c r="C46" s="78"/>
      <c r="D46" s="73"/>
      <c r="E46" s="102"/>
      <c r="F46" s="73"/>
      <c r="G46" s="106"/>
    </row>
    <row r="47" spans="1:7" x14ac:dyDescent="0.2">
      <c r="A47" s="84"/>
      <c r="B47" s="73"/>
      <c r="C47" s="73"/>
      <c r="D47" s="73"/>
      <c r="E47" s="73"/>
      <c r="F47" s="73"/>
      <c r="G47" s="106"/>
    </row>
    <row r="48" spans="1:7" s="131" customFormat="1" x14ac:dyDescent="0.2">
      <c r="A48" s="235" t="s">
        <v>91</v>
      </c>
      <c r="B48" s="236"/>
      <c r="C48" s="236"/>
      <c r="D48" s="75"/>
      <c r="E48" s="236" t="s">
        <v>124</v>
      </c>
      <c r="F48" s="236"/>
      <c r="G48" s="237"/>
    </row>
    <row r="49" spans="1:7" s="131" customFormat="1" ht="13.5" thickBot="1" x14ac:dyDescent="0.25">
      <c r="A49" s="238"/>
      <c r="B49" s="239"/>
      <c r="C49" s="239"/>
      <c r="D49" s="132"/>
      <c r="E49" s="239"/>
      <c r="F49" s="239"/>
      <c r="G49" s="240"/>
    </row>
  </sheetData>
  <mergeCells count="18">
    <mergeCell ref="A44:C44"/>
    <mergeCell ref="A48:C48"/>
    <mergeCell ref="E48:G48"/>
    <mergeCell ref="A49:C49"/>
    <mergeCell ref="E49:G49"/>
    <mergeCell ref="A29:E29"/>
    <mergeCell ref="A31:G31"/>
    <mergeCell ref="A32:E32"/>
    <mergeCell ref="C42:F42"/>
    <mergeCell ref="A43:C43"/>
    <mergeCell ref="E43:G43"/>
    <mergeCell ref="A12:E12"/>
    <mergeCell ref="F12:G12"/>
    <mergeCell ref="C4:G4"/>
    <mergeCell ref="C5:G5"/>
    <mergeCell ref="C6:G6"/>
    <mergeCell ref="C7:G7"/>
    <mergeCell ref="A11:G11"/>
  </mergeCells>
  <pageMargins left="0.70866141732283472" right="0.70866141732283472" top="0.74803149606299213" bottom="0.74803149606299213" header="0.31496062992125984" footer="0.31496062992125984"/>
  <pageSetup scale="9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O61"/>
  <sheetViews>
    <sheetView topLeftCell="A10" zoomScale="95" zoomScaleNormal="95" workbookViewId="0">
      <selection activeCell="I38" sqref="I38:J38"/>
    </sheetView>
  </sheetViews>
  <sheetFormatPr baseColWidth="10" defaultRowHeight="15" x14ac:dyDescent="0.25"/>
  <cols>
    <col min="4" max="4" width="11.42578125" customWidth="1"/>
    <col min="12" max="12" width="55.42578125" bestFit="1" customWidth="1"/>
    <col min="15" max="15" width="11.42578125" style="21"/>
  </cols>
  <sheetData>
    <row r="1" spans="1:14" ht="15.75" thickBot="1" x14ac:dyDescent="0.3"/>
    <row r="2" spans="1:14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4" x14ac:dyDescent="0.25">
      <c r="A3" s="2"/>
      <c r="J3" s="3"/>
    </row>
    <row r="4" spans="1:14" x14ac:dyDescent="0.25">
      <c r="A4" s="2"/>
      <c r="J4" s="3"/>
    </row>
    <row r="5" spans="1:14" x14ac:dyDescent="0.25">
      <c r="A5" s="2"/>
      <c r="J5" s="3"/>
    </row>
    <row r="6" spans="1:14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4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4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4" x14ac:dyDescent="0.25">
      <c r="A9" s="4" t="s">
        <v>140</v>
      </c>
      <c r="J9" s="3"/>
    </row>
    <row r="10" spans="1:14" x14ac:dyDescent="0.25">
      <c r="A10" s="4" t="s">
        <v>51</v>
      </c>
      <c r="J10" s="3"/>
    </row>
    <row r="11" spans="1:14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4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  <c r="L12" s="18"/>
      <c r="M12" s="18"/>
      <c r="N12" s="18"/>
    </row>
    <row r="13" spans="1:14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  <c r="L13" s="18"/>
      <c r="M13" s="18"/>
      <c r="N13" s="18"/>
    </row>
    <row r="14" spans="1:14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188925</v>
      </c>
      <c r="I14" s="415"/>
      <c r="J14" s="416"/>
      <c r="L14">
        <f>H14/80</f>
        <v>2361.5625</v>
      </c>
    </row>
    <row r="15" spans="1:14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4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4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4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  <c r="L18" s="18"/>
      <c r="M18" s="18"/>
      <c r="N18" s="18"/>
    </row>
    <row r="19" spans="1:14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  <c r="L19" s="18"/>
      <c r="M19" s="17"/>
      <c r="N19" s="18"/>
    </row>
    <row r="20" spans="1:14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  <c r="L20" s="18"/>
      <c r="M20" s="17"/>
      <c r="N20" s="18"/>
    </row>
    <row r="21" spans="1:14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4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4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10">
        <f>SUM(H14:J22)</f>
        <v>188925</v>
      </c>
      <c r="I23" s="411"/>
      <c r="J23" s="412"/>
    </row>
    <row r="24" spans="1:14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4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</row>
    <row r="26" spans="1:14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</row>
    <row r="27" spans="1:14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</row>
    <row r="28" spans="1:14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</row>
    <row r="29" spans="1:14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4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4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4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5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5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</row>
    <row r="35" spans="1:15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</row>
    <row r="36" spans="1:15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</row>
    <row r="37" spans="1:15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188925</v>
      </c>
      <c r="I37" s="424"/>
      <c r="J37" s="425"/>
    </row>
    <row r="38" spans="1:15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  <c r="L38" s="18"/>
      <c r="M38" s="17"/>
      <c r="N38" s="18"/>
    </row>
    <row r="39" spans="1:15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  <c r="L39" s="18"/>
      <c r="M39" s="17"/>
      <c r="N39" s="18"/>
    </row>
    <row r="40" spans="1:15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  <c r="L40" s="18"/>
      <c r="M40" s="17"/>
      <c r="N40" s="18"/>
    </row>
    <row r="41" spans="1:15" ht="23.25" customHeight="1" thickTop="1" thickBot="1" x14ac:dyDescent="0.3">
      <c r="A41" s="294"/>
      <c r="B41" s="295"/>
      <c r="C41" s="421"/>
      <c r="D41" s="134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  <c r="L41" s="18"/>
      <c r="M41" s="17"/>
      <c r="N41" s="18"/>
    </row>
    <row r="42" spans="1:15" ht="15.75" thickTop="1" x14ac:dyDescent="0.25">
      <c r="A42" s="264" t="s">
        <v>41</v>
      </c>
      <c r="B42" s="265"/>
      <c r="C42" s="413"/>
      <c r="D42" s="12">
        <v>0</v>
      </c>
      <c r="E42" s="429">
        <v>0</v>
      </c>
      <c r="F42" s="324"/>
      <c r="G42" s="346">
        <v>0</v>
      </c>
      <c r="H42" s="335"/>
      <c r="I42" s="323">
        <v>0</v>
      </c>
      <c r="J42" s="327"/>
    </row>
    <row r="43" spans="1:15" x14ac:dyDescent="0.25">
      <c r="A43" s="269" t="s">
        <v>65</v>
      </c>
      <c r="B43" s="270"/>
      <c r="C43" s="388"/>
      <c r="D43" s="22">
        <v>2361</v>
      </c>
      <c r="E43" s="332">
        <v>188925</v>
      </c>
      <c r="F43" s="333"/>
      <c r="G43" s="334">
        <f>D43*2</f>
        <v>4722</v>
      </c>
      <c r="H43" s="335"/>
      <c r="I43" s="332">
        <f>E43*2</f>
        <v>377850</v>
      </c>
      <c r="J43" s="336"/>
      <c r="K43" s="23"/>
      <c r="L43" s="147" t="s">
        <v>138</v>
      </c>
      <c r="M43" s="147"/>
      <c r="N43" s="147"/>
      <c r="O43" s="154"/>
    </row>
    <row r="44" spans="1:15" s="21" customFormat="1" x14ac:dyDescent="0.25">
      <c r="A44" s="284" t="s">
        <v>43</v>
      </c>
      <c r="B44" s="285"/>
      <c r="C44" s="417"/>
      <c r="D44" s="13">
        <v>0</v>
      </c>
      <c r="E44" s="332">
        <v>0</v>
      </c>
      <c r="F44" s="333"/>
      <c r="G44" s="334">
        <f t="shared" ref="G44" si="0">D44*2</f>
        <v>0</v>
      </c>
      <c r="H44" s="335"/>
      <c r="I44" s="332">
        <f t="shared" ref="I44" si="1">E44*2</f>
        <v>0</v>
      </c>
      <c r="J44" s="336"/>
      <c r="K44"/>
      <c r="L44" s="148">
        <f>H23/80</f>
        <v>2361.5625</v>
      </c>
      <c r="M44" s="147"/>
      <c r="N44" s="147"/>
      <c r="O44" s="154"/>
    </row>
    <row r="45" spans="1:15" s="21" customFormat="1" ht="15.75" thickBot="1" x14ac:dyDescent="0.3">
      <c r="A45" s="399" t="s">
        <v>15</v>
      </c>
      <c r="B45" s="400"/>
      <c r="C45" s="400"/>
      <c r="D45" s="135">
        <f>SUM(D42:D44)</f>
        <v>2361</v>
      </c>
      <c r="E45" s="394">
        <f>SUM(E42:F44)</f>
        <v>188925</v>
      </c>
      <c r="F45" s="395"/>
      <c r="G45" s="396">
        <f>SUM(G42:H44)</f>
        <v>4722</v>
      </c>
      <c r="H45" s="397"/>
      <c r="I45" s="394">
        <f>SUM(I42:J44)</f>
        <v>377850</v>
      </c>
      <c r="J45" s="398"/>
      <c r="K45"/>
      <c r="L45" s="23"/>
      <c r="M45"/>
      <c r="N45"/>
    </row>
    <row r="46" spans="1:15" ht="15.75" thickBot="1" x14ac:dyDescent="0.3">
      <c r="A46" s="289"/>
      <c r="B46" s="290"/>
      <c r="C46" s="290"/>
      <c r="D46" s="290"/>
      <c r="E46" s="290"/>
      <c r="F46" s="290"/>
      <c r="G46" s="290"/>
      <c r="H46" s="290"/>
      <c r="I46" s="290"/>
      <c r="J46" s="291"/>
    </row>
    <row r="47" spans="1:15" ht="16.5" customHeight="1" thickBot="1" x14ac:dyDescent="0.3">
      <c r="A47" s="390" t="s">
        <v>20</v>
      </c>
      <c r="B47" s="391"/>
      <c r="C47" s="391"/>
      <c r="D47" s="391"/>
      <c r="E47" s="391"/>
      <c r="F47" s="391"/>
      <c r="G47" s="391"/>
      <c r="H47" s="391"/>
      <c r="I47" s="391"/>
      <c r="J47" s="392"/>
    </row>
    <row r="48" spans="1:15" ht="27" customHeight="1" thickTop="1" thickBot="1" x14ac:dyDescent="0.3">
      <c r="A48" s="340" t="s">
        <v>47</v>
      </c>
      <c r="B48" s="297"/>
      <c r="C48" s="297"/>
      <c r="D48" s="341"/>
      <c r="E48" s="393" t="s">
        <v>48</v>
      </c>
      <c r="F48" s="300"/>
      <c r="G48" s="301" t="s">
        <v>49</v>
      </c>
      <c r="H48" s="301"/>
      <c r="I48" s="301" t="s">
        <v>50</v>
      </c>
      <c r="J48" s="302"/>
    </row>
    <row r="49" spans="1:10" ht="15.75" thickTop="1" x14ac:dyDescent="0.25">
      <c r="A49" s="269" t="s">
        <v>21</v>
      </c>
      <c r="B49" s="270"/>
      <c r="C49" s="270"/>
      <c r="D49" s="388"/>
      <c r="E49" s="362"/>
      <c r="F49" s="322"/>
      <c r="G49" s="363"/>
      <c r="H49" s="363"/>
      <c r="I49" s="363"/>
      <c r="J49" s="434"/>
    </row>
    <row r="50" spans="1:10" x14ac:dyDescent="0.25">
      <c r="A50" s="269" t="s">
        <v>22</v>
      </c>
      <c r="B50" s="270"/>
      <c r="C50" s="270"/>
      <c r="D50" s="388"/>
      <c r="E50" s="367"/>
      <c r="F50" s="345"/>
      <c r="G50" s="368"/>
      <c r="H50" s="368"/>
      <c r="I50" s="368"/>
      <c r="J50" s="389"/>
    </row>
    <row r="51" spans="1:10" ht="15.75" thickBot="1" x14ac:dyDescent="0.3">
      <c r="A51" s="399" t="s">
        <v>15</v>
      </c>
      <c r="B51" s="400"/>
      <c r="C51" s="400"/>
      <c r="D51" s="430"/>
      <c r="E51" s="400">
        <f>E49+E50</f>
        <v>0</v>
      </c>
      <c r="F51" s="430"/>
      <c r="G51" s="430">
        <f>G49+G50</f>
        <v>0</v>
      </c>
      <c r="H51" s="432"/>
      <c r="I51" s="432">
        <f>I49+I50</f>
        <v>0</v>
      </c>
      <c r="J51" s="433"/>
    </row>
    <row r="52" spans="1:10" ht="15.75" thickBot="1" x14ac:dyDescent="0.3">
      <c r="A52" s="289"/>
      <c r="B52" s="290"/>
      <c r="C52" s="290"/>
      <c r="D52" s="290"/>
      <c r="E52" s="290"/>
      <c r="F52" s="290"/>
      <c r="G52" s="290"/>
      <c r="H52" s="290"/>
      <c r="I52" s="290"/>
      <c r="J52" s="291"/>
    </row>
    <row r="53" spans="1:10" ht="16.5" customHeight="1" thickBot="1" x14ac:dyDescent="0.3">
      <c r="A53" s="381" t="s">
        <v>23</v>
      </c>
      <c r="B53" s="382"/>
      <c r="C53" s="382"/>
      <c r="D53" s="382"/>
      <c r="E53" s="382"/>
      <c r="F53" s="382"/>
      <c r="G53" s="382"/>
      <c r="H53" s="382"/>
      <c r="I53" s="382"/>
      <c r="J53" s="383"/>
    </row>
    <row r="54" spans="1:10" ht="15.75" customHeight="1" thickTop="1" x14ac:dyDescent="0.25">
      <c r="A54" s="384" t="s">
        <v>24</v>
      </c>
      <c r="B54" s="385"/>
      <c r="C54" s="385"/>
      <c r="D54" s="385"/>
      <c r="E54" s="385"/>
      <c r="F54" s="385" t="s">
        <v>26</v>
      </c>
      <c r="G54" s="385"/>
      <c r="H54" s="385"/>
      <c r="I54" s="385"/>
      <c r="J54" s="386"/>
    </row>
    <row r="55" spans="1:10" x14ac:dyDescent="0.25">
      <c r="A55" s="372"/>
      <c r="B55" s="373"/>
      <c r="C55" s="373"/>
      <c r="D55" s="373"/>
      <c r="E55" s="373"/>
      <c r="F55" s="373"/>
      <c r="G55" s="373"/>
      <c r="H55" s="373"/>
      <c r="I55" s="373"/>
      <c r="J55" s="387"/>
    </row>
    <row r="56" spans="1:10" x14ac:dyDescent="0.25">
      <c r="A56" s="372"/>
      <c r="B56" s="373"/>
      <c r="C56" s="373"/>
      <c r="D56" s="373"/>
      <c r="E56" s="373"/>
      <c r="F56" s="373"/>
      <c r="G56" s="373"/>
      <c r="H56" s="373"/>
      <c r="I56" s="373"/>
      <c r="J56" s="387"/>
    </row>
    <row r="57" spans="1:10" x14ac:dyDescent="0.25">
      <c r="A57" s="372"/>
      <c r="B57" s="373"/>
      <c r="C57" s="373"/>
      <c r="D57" s="373"/>
      <c r="E57" s="373"/>
      <c r="F57" s="431"/>
      <c r="G57" s="431"/>
      <c r="H57" s="431"/>
      <c r="I57" s="431"/>
      <c r="J57" s="374"/>
    </row>
    <row r="58" spans="1:10" ht="15" customHeight="1" x14ac:dyDescent="0.25">
      <c r="A58" s="375" t="s">
        <v>25</v>
      </c>
      <c r="B58" s="376"/>
      <c r="C58" s="376"/>
      <c r="D58" s="376"/>
      <c r="E58" s="376"/>
      <c r="F58" s="376" t="s">
        <v>25</v>
      </c>
      <c r="G58" s="376"/>
      <c r="H58" s="376"/>
      <c r="I58" s="376"/>
      <c r="J58" s="377"/>
    </row>
    <row r="59" spans="1:10" ht="15.75" customHeight="1" thickBot="1" x14ac:dyDescent="0.3">
      <c r="A59" s="378" t="s">
        <v>53</v>
      </c>
      <c r="B59" s="379"/>
      <c r="C59" s="379"/>
      <c r="D59" s="379"/>
      <c r="E59" s="379"/>
      <c r="F59" s="379" t="s">
        <v>52</v>
      </c>
      <c r="G59" s="379"/>
      <c r="H59" s="379"/>
      <c r="I59" s="379"/>
      <c r="J59" s="380"/>
    </row>
    <row r="61" spans="1:10" x14ac:dyDescent="0.25">
      <c r="A61" s="371" t="s">
        <v>54</v>
      </c>
      <c r="B61" s="371"/>
      <c r="C61" s="371"/>
      <c r="D61" s="371"/>
      <c r="E61" s="371"/>
      <c r="F61" s="371"/>
      <c r="G61" s="371"/>
      <c r="H61" s="371"/>
      <c r="I61" s="371"/>
      <c r="J61" s="371"/>
    </row>
  </sheetData>
  <mergeCells count="107">
    <mergeCell ref="A61:J61"/>
    <mergeCell ref="A56:J56"/>
    <mergeCell ref="A57:E57"/>
    <mergeCell ref="F57:J57"/>
    <mergeCell ref="A58:E58"/>
    <mergeCell ref="F58:J58"/>
    <mergeCell ref="A59:E59"/>
    <mergeCell ref="F59:J59"/>
    <mergeCell ref="A52:J52"/>
    <mergeCell ref="A53:J53"/>
    <mergeCell ref="A54:E54"/>
    <mergeCell ref="F54:J54"/>
    <mergeCell ref="A55:E55"/>
    <mergeCell ref="F55:J55"/>
    <mergeCell ref="A50:D50"/>
    <mergeCell ref="E50:F50"/>
    <mergeCell ref="G50:H50"/>
    <mergeCell ref="I50:J50"/>
    <mergeCell ref="A51:D51"/>
    <mergeCell ref="E51:F51"/>
    <mergeCell ref="G51:H51"/>
    <mergeCell ref="I51:J51"/>
    <mergeCell ref="A48:D48"/>
    <mergeCell ref="E48:F48"/>
    <mergeCell ref="G48:H48"/>
    <mergeCell ref="I48:J48"/>
    <mergeCell ref="A49:D49"/>
    <mergeCell ref="E49:F49"/>
    <mergeCell ref="G49:H49"/>
    <mergeCell ref="I49:J49"/>
    <mergeCell ref="A45:C45"/>
    <mergeCell ref="E45:F45"/>
    <mergeCell ref="G45:H45"/>
    <mergeCell ref="I45:J45"/>
    <mergeCell ref="A46:J46"/>
    <mergeCell ref="A47:J47"/>
    <mergeCell ref="A43:C43"/>
    <mergeCell ref="E43:F43"/>
    <mergeCell ref="G43:H43"/>
    <mergeCell ref="I43:J43"/>
    <mergeCell ref="A44:C44"/>
    <mergeCell ref="E44:F44"/>
    <mergeCell ref="G44:H44"/>
    <mergeCell ref="I44:J44"/>
    <mergeCell ref="A40:C41"/>
    <mergeCell ref="D40:J40"/>
    <mergeCell ref="E41:F41"/>
    <mergeCell ref="G41:H41"/>
    <mergeCell ref="I41:J41"/>
    <mergeCell ref="A42:C42"/>
    <mergeCell ref="E42:F42"/>
    <mergeCell ref="G42:H42"/>
    <mergeCell ref="I42:J42"/>
    <mergeCell ref="A36:G36"/>
    <mergeCell ref="H36:J36"/>
    <mergeCell ref="A37:G37"/>
    <mergeCell ref="H37:J37"/>
    <mergeCell ref="A38:J38"/>
    <mergeCell ref="A39:J39"/>
    <mergeCell ref="A33:G33"/>
    <mergeCell ref="H33:J33"/>
    <mergeCell ref="A34:G34"/>
    <mergeCell ref="H34:J34"/>
    <mergeCell ref="A35:G35"/>
    <mergeCell ref="H35:J35"/>
    <mergeCell ref="A30:G30"/>
    <mergeCell ref="H30:J30"/>
    <mergeCell ref="A31:G31"/>
    <mergeCell ref="H31:J31"/>
    <mergeCell ref="A32:G32"/>
    <mergeCell ref="H32:J32"/>
    <mergeCell ref="A27:G27"/>
    <mergeCell ref="H27:J27"/>
    <mergeCell ref="A28:G28"/>
    <mergeCell ref="H28:J28"/>
    <mergeCell ref="A29:G29"/>
    <mergeCell ref="H29:J29"/>
    <mergeCell ref="A24:J24"/>
    <mergeCell ref="A25:J25"/>
    <mergeCell ref="A26:G26"/>
    <mergeCell ref="H26:J26"/>
    <mergeCell ref="A20:G20"/>
    <mergeCell ref="H20:J20"/>
    <mergeCell ref="A21:G21"/>
    <mergeCell ref="H21:J21"/>
    <mergeCell ref="A22:G22"/>
    <mergeCell ref="H22:J22"/>
    <mergeCell ref="A19:G19"/>
    <mergeCell ref="H19:J19"/>
    <mergeCell ref="A14:G14"/>
    <mergeCell ref="H14:J14"/>
    <mergeCell ref="A15:G15"/>
    <mergeCell ref="H15:J15"/>
    <mergeCell ref="A16:G16"/>
    <mergeCell ref="H16:J16"/>
    <mergeCell ref="A23:G23"/>
    <mergeCell ref="H23:J23"/>
    <mergeCell ref="A6:J6"/>
    <mergeCell ref="A7:J7"/>
    <mergeCell ref="A8:J8"/>
    <mergeCell ref="A12:J12"/>
    <mergeCell ref="A13:G13"/>
    <mergeCell ref="H13:J13"/>
    <mergeCell ref="A17:G17"/>
    <mergeCell ref="H17:J17"/>
    <mergeCell ref="A18:G18"/>
    <mergeCell ref="H18:J18"/>
  </mergeCells>
  <printOptions horizontalCentered="1" verticalCentered="1"/>
  <pageMargins left="0" right="0" top="0" bottom="0" header="0" footer="0"/>
  <pageSetup scale="8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N54"/>
  <sheetViews>
    <sheetView topLeftCell="A7" zoomScaleNormal="100" workbookViewId="0">
      <selection activeCell="I38" sqref="I38:J38"/>
    </sheetView>
  </sheetViews>
  <sheetFormatPr baseColWidth="10" defaultRowHeight="15" x14ac:dyDescent="0.25"/>
  <cols>
    <col min="12" max="12" width="11.42578125" style="18"/>
  </cols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141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244">
        <v>10350</v>
      </c>
      <c r="F14" s="244"/>
      <c r="G14" s="244">
        <v>12916.75</v>
      </c>
      <c r="H14" s="244"/>
      <c r="I14" s="245">
        <f t="shared" ref="I14:I19" si="0">E14+G14</f>
        <v>23266.75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4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</row>
    <row r="18" spans="1:14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</row>
    <row r="19" spans="1:14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</row>
    <row r="20" spans="1:14" ht="15.75" thickBot="1" x14ac:dyDescent="0.3">
      <c r="A20" s="272" t="s">
        <v>13</v>
      </c>
      <c r="B20" s="273"/>
      <c r="C20" s="273"/>
      <c r="D20" s="274"/>
      <c r="E20" s="275">
        <f>SUM(E14:F19)</f>
        <v>10350</v>
      </c>
      <c r="F20" s="276"/>
      <c r="G20" s="275">
        <f>SUM(G14:H19)</f>
        <v>12916.75</v>
      </c>
      <c r="H20" s="276"/>
      <c r="I20" s="275">
        <f>SUM(I14:J19)</f>
        <v>23266.75</v>
      </c>
      <c r="J20" s="277"/>
    </row>
    <row r="21" spans="1:14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</row>
    <row r="22" spans="1:14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</row>
    <row r="23" spans="1:14" ht="15.75" thickTop="1" x14ac:dyDescent="0.25">
      <c r="A23" s="264" t="s">
        <v>7</v>
      </c>
      <c r="B23" s="265"/>
      <c r="C23" s="265"/>
      <c r="D23" s="265"/>
      <c r="E23" s="266">
        <v>6847</v>
      </c>
      <c r="F23" s="266"/>
      <c r="G23" s="266">
        <v>5286.85</v>
      </c>
      <c r="H23" s="266"/>
      <c r="I23" s="267">
        <f>E23+G23</f>
        <v>12133.85</v>
      </c>
      <c r="J23" s="268"/>
      <c r="L23" s="438"/>
      <c r="M23" s="438"/>
      <c r="N23" s="438"/>
    </row>
    <row r="24" spans="1:14" x14ac:dyDescent="0.25">
      <c r="A24" s="269" t="s">
        <v>8</v>
      </c>
      <c r="B24" s="270"/>
      <c r="C24" s="270"/>
      <c r="D24" s="270"/>
      <c r="E24" s="271">
        <v>2542</v>
      </c>
      <c r="F24" s="271"/>
      <c r="G24" s="271">
        <v>1760.25</v>
      </c>
      <c r="H24" s="271"/>
      <c r="I24" s="262">
        <f>E24+G24</f>
        <v>4302.25</v>
      </c>
      <c r="J24" s="263"/>
      <c r="K24" s="23"/>
    </row>
    <row r="25" spans="1:14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</row>
    <row r="26" spans="1:14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</row>
    <row r="27" spans="1:14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  <c r="K27" s="133"/>
      <c r="L27" s="17"/>
    </row>
    <row r="28" spans="1:14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</row>
    <row r="29" spans="1:14" ht="15.75" thickBot="1" x14ac:dyDescent="0.3">
      <c r="A29" s="303" t="s">
        <v>13</v>
      </c>
      <c r="B29" s="304"/>
      <c r="C29" s="304"/>
      <c r="D29" s="305"/>
      <c r="E29" s="306">
        <f>SUM(E23:F28)</f>
        <v>9389</v>
      </c>
      <c r="F29" s="307"/>
      <c r="G29" s="308">
        <f>SUM(G23:H28)</f>
        <v>7047.1</v>
      </c>
      <c r="H29" s="309"/>
      <c r="I29" s="310">
        <f>SUM(I23:J28)</f>
        <v>16436.099999999999</v>
      </c>
      <c r="J29" s="307"/>
      <c r="L29" s="17"/>
    </row>
    <row r="30" spans="1:14" ht="15.75" thickBot="1" x14ac:dyDescent="0.3">
      <c r="A30" s="311" t="s">
        <v>15</v>
      </c>
      <c r="B30" s="312"/>
      <c r="C30" s="312"/>
      <c r="D30" s="313"/>
      <c r="E30" s="314">
        <f>E20+E29</f>
        <v>19739</v>
      </c>
      <c r="F30" s="315"/>
      <c r="G30" s="316">
        <f>G20+G29</f>
        <v>19963.849999999999</v>
      </c>
      <c r="H30" s="317"/>
      <c r="I30" s="318">
        <f>E30+G30</f>
        <v>39702.85</v>
      </c>
      <c r="J30" s="315"/>
      <c r="L30" s="155"/>
    </row>
    <row r="31" spans="1:14" ht="15.75" thickBot="1" x14ac:dyDescent="0.3">
      <c r="A31" s="289"/>
      <c r="B31" s="290"/>
      <c r="C31" s="290"/>
      <c r="D31" s="290"/>
      <c r="E31" s="290"/>
      <c r="F31" s="290"/>
      <c r="G31" s="290"/>
      <c r="H31" s="290"/>
      <c r="I31" s="290"/>
      <c r="J31" s="291"/>
    </row>
    <row r="32" spans="1:14" ht="16.5" customHeight="1" thickBot="1" x14ac:dyDescent="0.3">
      <c r="A32" s="251" t="s">
        <v>16</v>
      </c>
      <c r="B32" s="252"/>
      <c r="C32" s="252"/>
      <c r="D32" s="252"/>
      <c r="E32" s="252"/>
      <c r="F32" s="252"/>
      <c r="G32" s="252"/>
      <c r="H32" s="252"/>
      <c r="I32" s="252"/>
      <c r="J32" s="253"/>
    </row>
    <row r="33" spans="1:12" ht="17.25" customHeight="1" thickTop="1" thickBot="1" x14ac:dyDescent="0.3">
      <c r="A33" s="292" t="s">
        <v>17</v>
      </c>
      <c r="B33" s="293"/>
      <c r="C33" s="296" t="s">
        <v>2</v>
      </c>
      <c r="D33" s="297"/>
      <c r="E33" s="297"/>
      <c r="F33" s="297"/>
      <c r="G33" s="297"/>
      <c r="H33" s="297"/>
      <c r="I33" s="297"/>
      <c r="J33" s="298"/>
    </row>
    <row r="34" spans="1:12" ht="33.75" customHeight="1" thickTop="1" thickBot="1" x14ac:dyDescent="0.3">
      <c r="A34" s="294"/>
      <c r="B34" s="295"/>
      <c r="C34" s="299" t="s">
        <v>18</v>
      </c>
      <c r="D34" s="300"/>
      <c r="E34" s="301" t="s">
        <v>27</v>
      </c>
      <c r="F34" s="301"/>
      <c r="G34" s="301" t="s">
        <v>28</v>
      </c>
      <c r="H34" s="301"/>
      <c r="I34" s="301" t="s">
        <v>29</v>
      </c>
      <c r="J34" s="302"/>
    </row>
    <row r="35" spans="1:12" ht="15.75" thickTop="1" x14ac:dyDescent="0.25">
      <c r="A35" s="319" t="s">
        <v>4</v>
      </c>
      <c r="B35" s="320"/>
      <c r="C35" s="321">
        <v>6324</v>
      </c>
      <c r="D35" s="322"/>
      <c r="E35" s="323">
        <f>+E30</f>
        <v>19739</v>
      </c>
      <c r="F35" s="324"/>
      <c r="G35" s="325">
        <v>2744616</v>
      </c>
      <c r="H35" s="326"/>
      <c r="I35" s="323">
        <v>2544365</v>
      </c>
      <c r="J35" s="327"/>
    </row>
    <row r="36" spans="1:12" x14ac:dyDescent="0.25">
      <c r="A36" s="328" t="s">
        <v>5</v>
      </c>
      <c r="B36" s="329"/>
      <c r="C36" s="330">
        <v>4958</v>
      </c>
      <c r="D36" s="331"/>
      <c r="E36" s="332">
        <f>+G30</f>
        <v>19963.849999999999</v>
      </c>
      <c r="F36" s="333"/>
      <c r="G36" s="334">
        <v>1452694</v>
      </c>
      <c r="H36" s="335"/>
      <c r="I36" s="332">
        <v>1318520</v>
      </c>
      <c r="J36" s="336"/>
      <c r="L36" s="17"/>
    </row>
    <row r="37" spans="1:12" x14ac:dyDescent="0.25">
      <c r="A37" s="342" t="s">
        <v>19</v>
      </c>
      <c r="B37" s="343"/>
      <c r="C37" s="344"/>
      <c r="D37" s="345"/>
      <c r="E37" s="332"/>
      <c r="F37" s="333"/>
      <c r="G37" s="346"/>
      <c r="H37" s="335"/>
      <c r="I37" s="332"/>
      <c r="J37" s="336"/>
    </row>
    <row r="38" spans="1:12" ht="15.75" thickBot="1" x14ac:dyDescent="0.3">
      <c r="A38" s="347" t="s">
        <v>15</v>
      </c>
      <c r="B38" s="348"/>
      <c r="C38" s="349">
        <f>C35+C36+C37</f>
        <v>11282</v>
      </c>
      <c r="D38" s="350"/>
      <c r="E38" s="351">
        <f>E35+E36+E37</f>
        <v>39702.85</v>
      </c>
      <c r="F38" s="352"/>
      <c r="G38" s="353">
        <f>G35+G36+G37</f>
        <v>4197310</v>
      </c>
      <c r="H38" s="354"/>
      <c r="I38" s="351">
        <f>I35+I36+I37</f>
        <v>3862885</v>
      </c>
      <c r="J38" s="355"/>
      <c r="L38" s="155"/>
    </row>
    <row r="39" spans="1:12" ht="15.75" thickBot="1" x14ac:dyDescent="0.3">
      <c r="A39" s="289"/>
      <c r="B39" s="290"/>
      <c r="C39" s="290"/>
      <c r="D39" s="290"/>
      <c r="E39" s="290"/>
      <c r="F39" s="290"/>
      <c r="G39" s="290"/>
      <c r="H39" s="290"/>
      <c r="I39" s="290"/>
      <c r="J39" s="291"/>
    </row>
    <row r="40" spans="1:12" ht="16.5" customHeight="1" thickBot="1" x14ac:dyDescent="0.3">
      <c r="A40" s="337" t="s">
        <v>20</v>
      </c>
      <c r="B40" s="338"/>
      <c r="C40" s="338"/>
      <c r="D40" s="338"/>
      <c r="E40" s="338"/>
      <c r="F40" s="338"/>
      <c r="G40" s="338"/>
      <c r="H40" s="338"/>
      <c r="I40" s="338"/>
      <c r="J40" s="339"/>
    </row>
    <row r="41" spans="1:12" ht="15" customHeight="1" thickTop="1" thickBot="1" x14ac:dyDescent="0.3">
      <c r="A41" s="340" t="s">
        <v>31</v>
      </c>
      <c r="B41" s="341"/>
      <c r="C41" s="297" t="s">
        <v>4</v>
      </c>
      <c r="D41" s="341"/>
      <c r="E41" s="255" t="s">
        <v>5</v>
      </c>
      <c r="F41" s="255"/>
      <c r="G41" s="255" t="s">
        <v>19</v>
      </c>
      <c r="H41" s="255"/>
      <c r="I41" s="255" t="s">
        <v>15</v>
      </c>
      <c r="J41" s="256"/>
      <c r="L41" s="156"/>
    </row>
    <row r="42" spans="1:12" ht="15.75" thickTop="1" x14ac:dyDescent="0.25">
      <c r="A42" s="361" t="s">
        <v>21</v>
      </c>
      <c r="B42" s="322"/>
      <c r="C42" s="362">
        <v>3</v>
      </c>
      <c r="D42" s="322"/>
      <c r="E42" s="363">
        <v>14</v>
      </c>
      <c r="F42" s="363"/>
      <c r="G42" s="363"/>
      <c r="H42" s="363"/>
      <c r="I42" s="364">
        <f>C42+E42+G42</f>
        <v>17</v>
      </c>
      <c r="J42" s="365"/>
    </row>
    <row r="43" spans="1:12" x14ac:dyDescent="0.25">
      <c r="A43" s="366" t="s">
        <v>22</v>
      </c>
      <c r="B43" s="345"/>
      <c r="C43" s="367">
        <v>1</v>
      </c>
      <c r="D43" s="345"/>
      <c r="E43" s="368"/>
      <c r="F43" s="368"/>
      <c r="G43" s="368"/>
      <c r="H43" s="368"/>
      <c r="I43" s="369">
        <f>C43+E43+G43</f>
        <v>1</v>
      </c>
      <c r="J43" s="370"/>
    </row>
    <row r="44" spans="1:12" ht="15.75" thickBot="1" x14ac:dyDescent="0.3">
      <c r="A44" s="356" t="s">
        <v>15</v>
      </c>
      <c r="B44" s="349"/>
      <c r="C44" s="357">
        <f>C42+C43</f>
        <v>4</v>
      </c>
      <c r="D44" s="350"/>
      <c r="E44" s="350">
        <f>E42+E43</f>
        <v>14</v>
      </c>
      <c r="F44" s="358"/>
      <c r="G44" s="358">
        <f>G42+G43</f>
        <v>0</v>
      </c>
      <c r="H44" s="358"/>
      <c r="I44" s="359">
        <f>I42+I43</f>
        <v>18</v>
      </c>
      <c r="J44" s="360"/>
    </row>
    <row r="45" spans="1:12" ht="15.75" thickBot="1" x14ac:dyDescent="0.3">
      <c r="A45" s="289"/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2" ht="16.5" thickBot="1" x14ac:dyDescent="0.3">
      <c r="A46" s="381" t="s">
        <v>23</v>
      </c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2" ht="15.75" thickTop="1" x14ac:dyDescent="0.25">
      <c r="A47" s="384" t="s">
        <v>24</v>
      </c>
      <c r="B47" s="385"/>
      <c r="C47" s="385"/>
      <c r="D47" s="385"/>
      <c r="E47" s="385"/>
      <c r="F47" s="386" t="s">
        <v>26</v>
      </c>
      <c r="G47" s="386"/>
      <c r="H47" s="386"/>
      <c r="I47" s="386"/>
      <c r="J47" s="386"/>
    </row>
    <row r="48" spans="1:12" x14ac:dyDescent="0.25">
      <c r="A48" s="372"/>
      <c r="B48" s="373"/>
      <c r="C48" s="373"/>
      <c r="D48" s="373"/>
      <c r="E48" s="373"/>
      <c r="F48" s="387"/>
      <c r="G48" s="387"/>
      <c r="H48" s="387"/>
      <c r="I48" s="387"/>
      <c r="J48" s="387"/>
    </row>
    <row r="49" spans="1:10" x14ac:dyDescent="0.25">
      <c r="A49" s="372"/>
      <c r="B49" s="373"/>
      <c r="C49" s="373"/>
      <c r="D49" s="373"/>
      <c r="E49" s="373"/>
      <c r="F49" s="373"/>
      <c r="G49" s="373"/>
      <c r="H49" s="373"/>
      <c r="I49" s="373"/>
      <c r="J49" s="387"/>
    </row>
    <row r="50" spans="1:10" x14ac:dyDescent="0.25">
      <c r="A50" s="372"/>
      <c r="B50" s="373"/>
      <c r="C50" s="373"/>
      <c r="D50" s="373"/>
      <c r="E50" s="373"/>
      <c r="F50" s="374"/>
      <c r="G50" s="374"/>
      <c r="H50" s="374"/>
      <c r="I50" s="374"/>
      <c r="J50" s="374"/>
    </row>
    <row r="51" spans="1:10" x14ac:dyDescent="0.25">
      <c r="A51" s="375" t="s">
        <v>25</v>
      </c>
      <c r="B51" s="376"/>
      <c r="C51" s="376"/>
      <c r="D51" s="376"/>
      <c r="E51" s="376"/>
      <c r="F51" s="377" t="s">
        <v>25</v>
      </c>
      <c r="G51" s="377"/>
      <c r="H51" s="377"/>
      <c r="I51" s="377"/>
      <c r="J51" s="377"/>
    </row>
    <row r="52" spans="1:10" ht="15.75" customHeight="1" thickBot="1" x14ac:dyDescent="0.3">
      <c r="A52" s="378" t="s">
        <v>53</v>
      </c>
      <c r="B52" s="379"/>
      <c r="C52" s="379"/>
      <c r="D52" s="379"/>
      <c r="E52" s="379"/>
      <c r="F52" s="379" t="s">
        <v>52</v>
      </c>
      <c r="G52" s="379"/>
      <c r="H52" s="379"/>
      <c r="I52" s="379"/>
      <c r="J52" s="380"/>
    </row>
    <row r="54" spans="1:10" x14ac:dyDescent="0.25">
      <c r="A54" s="371" t="s">
        <v>54</v>
      </c>
      <c r="B54" s="371"/>
      <c r="C54" s="371"/>
      <c r="D54" s="371"/>
      <c r="E54" s="371"/>
      <c r="F54" s="371"/>
      <c r="G54" s="371"/>
      <c r="H54" s="371"/>
      <c r="I54" s="371"/>
      <c r="J54" s="371"/>
    </row>
  </sheetData>
  <mergeCells count="138">
    <mergeCell ref="A54:J54"/>
    <mergeCell ref="A50:E50"/>
    <mergeCell ref="F50:J50"/>
    <mergeCell ref="A51:E51"/>
    <mergeCell ref="F51:J51"/>
    <mergeCell ref="A52:E52"/>
    <mergeCell ref="F52:J52"/>
    <mergeCell ref="A46:J46"/>
    <mergeCell ref="A47:E47"/>
    <mergeCell ref="F47:J47"/>
    <mergeCell ref="A48:E48"/>
    <mergeCell ref="F48:J48"/>
    <mergeCell ref="A49:J49"/>
    <mergeCell ref="A44:B44"/>
    <mergeCell ref="C44:D44"/>
    <mergeCell ref="E44:F44"/>
    <mergeCell ref="G44:H44"/>
    <mergeCell ref="I44:J44"/>
    <mergeCell ref="A45:J45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J39"/>
    <mergeCell ref="A40:J40"/>
    <mergeCell ref="A41:B41"/>
    <mergeCell ref="C41:D41"/>
    <mergeCell ref="E41:F41"/>
    <mergeCell ref="G41:H41"/>
    <mergeCell ref="I41:J41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1:J31"/>
    <mergeCell ref="A32:J32"/>
    <mergeCell ref="A33:B34"/>
    <mergeCell ref="C33:J33"/>
    <mergeCell ref="C34:D34"/>
    <mergeCell ref="E34:F34"/>
    <mergeCell ref="G34:H34"/>
    <mergeCell ref="I34:J34"/>
    <mergeCell ref="A29:D29"/>
    <mergeCell ref="E29:F29"/>
    <mergeCell ref="G29:H29"/>
    <mergeCell ref="I29:J29"/>
    <mergeCell ref="A30:D30"/>
    <mergeCell ref="E30:F30"/>
    <mergeCell ref="G30:H30"/>
    <mergeCell ref="I30:J30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23:D23"/>
    <mergeCell ref="E23:F23"/>
    <mergeCell ref="G23:H23"/>
    <mergeCell ref="I23:J23"/>
    <mergeCell ref="L23:N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</mergeCells>
  <printOptions horizontalCentered="1" verticalCentered="1"/>
  <pageMargins left="0" right="0" top="0" bottom="0" header="0" footer="0"/>
  <pageSetup scale="9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O61"/>
  <sheetViews>
    <sheetView topLeftCell="A7" zoomScale="95" zoomScaleNormal="95" workbookViewId="0">
      <selection activeCell="I38" sqref="I38:J38"/>
    </sheetView>
  </sheetViews>
  <sheetFormatPr baseColWidth="10" defaultRowHeight="15" x14ac:dyDescent="0.25"/>
  <cols>
    <col min="4" max="4" width="11.42578125" customWidth="1"/>
    <col min="12" max="12" width="55.42578125" bestFit="1" customWidth="1"/>
    <col min="15" max="15" width="11.42578125" style="21"/>
  </cols>
  <sheetData>
    <row r="1" spans="1:14" ht="15.75" thickBot="1" x14ac:dyDescent="0.3"/>
    <row r="2" spans="1:14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4" x14ac:dyDescent="0.25">
      <c r="A3" s="2"/>
      <c r="J3" s="3"/>
    </row>
    <row r="4" spans="1:14" x14ac:dyDescent="0.25">
      <c r="A4" s="2"/>
      <c r="J4" s="3"/>
    </row>
    <row r="5" spans="1:14" x14ac:dyDescent="0.25">
      <c r="A5" s="2"/>
      <c r="J5" s="3"/>
    </row>
    <row r="6" spans="1:14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4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4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4" x14ac:dyDescent="0.25">
      <c r="A9" s="4" t="s">
        <v>142</v>
      </c>
      <c r="J9" s="3"/>
    </row>
    <row r="10" spans="1:14" x14ac:dyDescent="0.25">
      <c r="A10" s="4" t="s">
        <v>51</v>
      </c>
      <c r="J10" s="3"/>
    </row>
    <row r="11" spans="1:14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4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  <c r="L12" s="18"/>
      <c r="M12" s="18"/>
      <c r="N12" s="18"/>
    </row>
    <row r="13" spans="1:14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  <c r="L13" s="18"/>
      <c r="M13" s="18"/>
      <c r="N13" s="18"/>
    </row>
    <row r="14" spans="1:14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130772</v>
      </c>
      <c r="I14" s="415"/>
      <c r="J14" s="416"/>
    </row>
    <row r="15" spans="1:14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4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4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4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  <c r="L18" s="18"/>
      <c r="M18" s="18"/>
      <c r="N18" s="18"/>
    </row>
    <row r="19" spans="1:14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  <c r="L19" s="18"/>
      <c r="M19" s="17"/>
      <c r="N19" s="18"/>
    </row>
    <row r="20" spans="1:14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  <c r="L20" s="18"/>
      <c r="M20" s="17"/>
      <c r="N20" s="18"/>
    </row>
    <row r="21" spans="1:14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4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4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10">
        <f>SUM(H14:J22)</f>
        <v>130772</v>
      </c>
      <c r="I23" s="411"/>
      <c r="J23" s="412"/>
    </row>
    <row r="24" spans="1:14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4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</row>
    <row r="26" spans="1:14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</row>
    <row r="27" spans="1:14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</row>
    <row r="28" spans="1:14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</row>
    <row r="29" spans="1:14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4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4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4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5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5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</row>
    <row r="35" spans="1:15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</row>
    <row r="36" spans="1:15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</row>
    <row r="37" spans="1:15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130772</v>
      </c>
      <c r="I37" s="424"/>
      <c r="J37" s="425"/>
    </row>
    <row r="38" spans="1:15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  <c r="L38" s="18"/>
      <c r="M38" s="17"/>
      <c r="N38" s="18"/>
    </row>
    <row r="39" spans="1:15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  <c r="L39" s="18"/>
      <c r="M39" s="17"/>
      <c r="N39" s="18"/>
    </row>
    <row r="40" spans="1:15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  <c r="L40" s="18"/>
      <c r="M40" s="17"/>
      <c r="N40" s="18"/>
    </row>
    <row r="41" spans="1:15" ht="23.25" customHeight="1" thickTop="1" thickBot="1" x14ac:dyDescent="0.3">
      <c r="A41" s="294"/>
      <c r="B41" s="295"/>
      <c r="C41" s="421"/>
      <c r="D41" s="134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  <c r="L41" s="18">
        <f>H14/80</f>
        <v>1634.65</v>
      </c>
      <c r="M41" s="17"/>
      <c r="N41" s="18"/>
    </row>
    <row r="42" spans="1:15" ht="15.75" thickTop="1" x14ac:dyDescent="0.25">
      <c r="A42" s="264" t="s">
        <v>41</v>
      </c>
      <c r="B42" s="265"/>
      <c r="C42" s="413"/>
      <c r="D42" s="12">
        <v>0</v>
      </c>
      <c r="E42" s="429">
        <v>0</v>
      </c>
      <c r="F42" s="324"/>
      <c r="G42" s="346">
        <v>0</v>
      </c>
      <c r="H42" s="335"/>
      <c r="I42" s="323">
        <v>0</v>
      </c>
      <c r="J42" s="327"/>
    </row>
    <row r="43" spans="1:15" x14ac:dyDescent="0.25">
      <c r="A43" s="269" t="s">
        <v>65</v>
      </c>
      <c r="B43" s="270"/>
      <c r="C43" s="388"/>
      <c r="D43" s="22">
        <v>1634.65</v>
      </c>
      <c r="E43" s="332">
        <v>130772</v>
      </c>
      <c r="F43" s="333"/>
      <c r="G43" s="334">
        <f>D43*2</f>
        <v>3269.3</v>
      </c>
      <c r="H43" s="335"/>
      <c r="I43" s="332">
        <f>E43*2</f>
        <v>261544</v>
      </c>
      <c r="J43" s="336"/>
      <c r="K43" s="23"/>
      <c r="L43" s="147" t="s">
        <v>138</v>
      </c>
      <c r="M43" s="147"/>
      <c r="N43" s="147"/>
      <c r="O43" s="154"/>
    </row>
    <row r="44" spans="1:15" s="21" customFormat="1" x14ac:dyDescent="0.25">
      <c r="A44" s="284" t="s">
        <v>43</v>
      </c>
      <c r="B44" s="285"/>
      <c r="C44" s="417"/>
      <c r="D44" s="13">
        <v>0</v>
      </c>
      <c r="E44" s="332">
        <v>0</v>
      </c>
      <c r="F44" s="333"/>
      <c r="G44" s="334">
        <f t="shared" ref="G44" si="0">D44*2</f>
        <v>0</v>
      </c>
      <c r="H44" s="335"/>
      <c r="I44" s="332">
        <f t="shared" ref="I44" si="1">E44*2</f>
        <v>0</v>
      </c>
      <c r="J44" s="336"/>
      <c r="K44"/>
      <c r="L44" s="148">
        <f>H23/80</f>
        <v>1634.65</v>
      </c>
      <c r="M44" s="147"/>
      <c r="N44" s="147"/>
      <c r="O44" s="154"/>
    </row>
    <row r="45" spans="1:15" s="21" customFormat="1" ht="15.75" thickBot="1" x14ac:dyDescent="0.3">
      <c r="A45" s="399" t="s">
        <v>15</v>
      </c>
      <c r="B45" s="400"/>
      <c r="C45" s="400"/>
      <c r="D45" s="135">
        <f>SUM(D42:D44)</f>
        <v>1634.65</v>
      </c>
      <c r="E45" s="394">
        <f>SUM(E42:F44)</f>
        <v>130772</v>
      </c>
      <c r="F45" s="395"/>
      <c r="G45" s="396">
        <f>SUM(G42:H44)</f>
        <v>3269.3</v>
      </c>
      <c r="H45" s="397"/>
      <c r="I45" s="394">
        <f>SUM(I42:J44)</f>
        <v>261544</v>
      </c>
      <c r="J45" s="398"/>
      <c r="K45"/>
      <c r="L45" s="23"/>
      <c r="M45"/>
      <c r="N45"/>
    </row>
    <row r="46" spans="1:15" ht="15.75" thickBot="1" x14ac:dyDescent="0.3">
      <c r="A46" s="289"/>
      <c r="B46" s="290"/>
      <c r="C46" s="290"/>
      <c r="D46" s="290"/>
      <c r="E46" s="290"/>
      <c r="F46" s="290"/>
      <c r="G46" s="290"/>
      <c r="H46" s="290"/>
      <c r="I46" s="290"/>
      <c r="J46" s="291"/>
    </row>
    <row r="47" spans="1:15" ht="16.5" customHeight="1" thickBot="1" x14ac:dyDescent="0.3">
      <c r="A47" s="390" t="s">
        <v>20</v>
      </c>
      <c r="B47" s="391"/>
      <c r="C47" s="391"/>
      <c r="D47" s="391"/>
      <c r="E47" s="391"/>
      <c r="F47" s="391"/>
      <c r="G47" s="391"/>
      <c r="H47" s="391"/>
      <c r="I47" s="391"/>
      <c r="J47" s="392"/>
    </row>
    <row r="48" spans="1:15" ht="27" customHeight="1" thickTop="1" thickBot="1" x14ac:dyDescent="0.3">
      <c r="A48" s="340" t="s">
        <v>47</v>
      </c>
      <c r="B48" s="297"/>
      <c r="C48" s="297"/>
      <c r="D48" s="341"/>
      <c r="E48" s="393" t="s">
        <v>48</v>
      </c>
      <c r="F48" s="300"/>
      <c r="G48" s="301" t="s">
        <v>49</v>
      </c>
      <c r="H48" s="301"/>
      <c r="I48" s="301" t="s">
        <v>50</v>
      </c>
      <c r="J48" s="302"/>
    </row>
    <row r="49" spans="1:10" ht="15.75" thickTop="1" x14ac:dyDescent="0.25">
      <c r="A49" s="269" t="s">
        <v>21</v>
      </c>
      <c r="B49" s="270"/>
      <c r="C49" s="270"/>
      <c r="D49" s="388"/>
      <c r="E49" s="362"/>
      <c r="F49" s="322"/>
      <c r="G49" s="363"/>
      <c r="H49" s="363"/>
      <c r="I49" s="363"/>
      <c r="J49" s="434"/>
    </row>
    <row r="50" spans="1:10" x14ac:dyDescent="0.25">
      <c r="A50" s="269" t="s">
        <v>22</v>
      </c>
      <c r="B50" s="270"/>
      <c r="C50" s="270"/>
      <c r="D50" s="388"/>
      <c r="E50" s="367"/>
      <c r="F50" s="345"/>
      <c r="G50" s="368"/>
      <c r="H50" s="368"/>
      <c r="I50" s="368"/>
      <c r="J50" s="389"/>
    </row>
    <row r="51" spans="1:10" ht="15.75" thickBot="1" x14ac:dyDescent="0.3">
      <c r="A51" s="399" t="s">
        <v>15</v>
      </c>
      <c r="B51" s="400"/>
      <c r="C51" s="400"/>
      <c r="D51" s="430"/>
      <c r="E51" s="400">
        <f>E49+E50</f>
        <v>0</v>
      </c>
      <c r="F51" s="430"/>
      <c r="G51" s="430">
        <f>G49+G50</f>
        <v>0</v>
      </c>
      <c r="H51" s="432"/>
      <c r="I51" s="432">
        <f>I49+I50</f>
        <v>0</v>
      </c>
      <c r="J51" s="433"/>
    </row>
    <row r="52" spans="1:10" ht="15.75" thickBot="1" x14ac:dyDescent="0.3">
      <c r="A52" s="289"/>
      <c r="B52" s="290"/>
      <c r="C52" s="290"/>
      <c r="D52" s="290"/>
      <c r="E52" s="290"/>
      <c r="F52" s="290"/>
      <c r="G52" s="290"/>
      <c r="H52" s="290"/>
      <c r="I52" s="290"/>
      <c r="J52" s="291"/>
    </row>
    <row r="53" spans="1:10" ht="16.5" customHeight="1" thickBot="1" x14ac:dyDescent="0.3">
      <c r="A53" s="381" t="s">
        <v>23</v>
      </c>
      <c r="B53" s="382"/>
      <c r="C53" s="382"/>
      <c r="D53" s="382"/>
      <c r="E53" s="382"/>
      <c r="F53" s="382"/>
      <c r="G53" s="382"/>
      <c r="H53" s="382"/>
      <c r="I53" s="382"/>
      <c r="J53" s="383"/>
    </row>
    <row r="54" spans="1:10" ht="15.75" customHeight="1" thickTop="1" x14ac:dyDescent="0.25">
      <c r="A54" s="384" t="s">
        <v>24</v>
      </c>
      <c r="B54" s="385"/>
      <c r="C54" s="385"/>
      <c r="D54" s="385"/>
      <c r="E54" s="385"/>
      <c r="F54" s="385" t="s">
        <v>26</v>
      </c>
      <c r="G54" s="385"/>
      <c r="H54" s="385"/>
      <c r="I54" s="385"/>
      <c r="J54" s="386"/>
    </row>
    <row r="55" spans="1:10" x14ac:dyDescent="0.25">
      <c r="A55" s="372"/>
      <c r="B55" s="373"/>
      <c r="C55" s="373"/>
      <c r="D55" s="373"/>
      <c r="E55" s="373"/>
      <c r="F55" s="373"/>
      <c r="G55" s="373"/>
      <c r="H55" s="373"/>
      <c r="I55" s="373"/>
      <c r="J55" s="387"/>
    </row>
    <row r="56" spans="1:10" x14ac:dyDescent="0.25">
      <c r="A56" s="372"/>
      <c r="B56" s="373"/>
      <c r="C56" s="373"/>
      <c r="D56" s="373"/>
      <c r="E56" s="373"/>
      <c r="F56" s="373"/>
      <c r="G56" s="373"/>
      <c r="H56" s="373"/>
      <c r="I56" s="373"/>
      <c r="J56" s="387"/>
    </row>
    <row r="57" spans="1:10" x14ac:dyDescent="0.25">
      <c r="A57" s="372"/>
      <c r="B57" s="373"/>
      <c r="C57" s="373"/>
      <c r="D57" s="373"/>
      <c r="E57" s="373"/>
      <c r="F57" s="431"/>
      <c r="G57" s="431"/>
      <c r="H57" s="431"/>
      <c r="I57" s="431"/>
      <c r="J57" s="374"/>
    </row>
    <row r="58" spans="1:10" ht="15" customHeight="1" x14ac:dyDescent="0.25">
      <c r="A58" s="375" t="s">
        <v>25</v>
      </c>
      <c r="B58" s="376"/>
      <c r="C58" s="376"/>
      <c r="D58" s="376"/>
      <c r="E58" s="376"/>
      <c r="F58" s="376" t="s">
        <v>25</v>
      </c>
      <c r="G58" s="376"/>
      <c r="H58" s="376"/>
      <c r="I58" s="376"/>
      <c r="J58" s="377"/>
    </row>
    <row r="59" spans="1:10" ht="15.75" customHeight="1" thickBot="1" x14ac:dyDescent="0.3">
      <c r="A59" s="378" t="s">
        <v>53</v>
      </c>
      <c r="B59" s="379"/>
      <c r="C59" s="379"/>
      <c r="D59" s="379"/>
      <c r="E59" s="379"/>
      <c r="F59" s="379" t="s">
        <v>52</v>
      </c>
      <c r="G59" s="379"/>
      <c r="H59" s="379"/>
      <c r="I59" s="379"/>
      <c r="J59" s="380"/>
    </row>
    <row r="61" spans="1:10" x14ac:dyDescent="0.25">
      <c r="A61" s="371" t="s">
        <v>54</v>
      </c>
      <c r="B61" s="371"/>
      <c r="C61" s="371"/>
      <c r="D61" s="371"/>
      <c r="E61" s="371"/>
      <c r="F61" s="371"/>
      <c r="G61" s="371"/>
      <c r="H61" s="371"/>
      <c r="I61" s="371"/>
      <c r="J61" s="371"/>
    </row>
  </sheetData>
  <mergeCells count="107">
    <mergeCell ref="A61:J61"/>
    <mergeCell ref="A56:J56"/>
    <mergeCell ref="A57:E57"/>
    <mergeCell ref="F57:J57"/>
    <mergeCell ref="A58:E58"/>
    <mergeCell ref="F58:J58"/>
    <mergeCell ref="A59:E59"/>
    <mergeCell ref="F59:J59"/>
    <mergeCell ref="A52:J52"/>
    <mergeCell ref="A53:J53"/>
    <mergeCell ref="A54:E54"/>
    <mergeCell ref="F54:J54"/>
    <mergeCell ref="A55:E55"/>
    <mergeCell ref="F55:J55"/>
    <mergeCell ref="A50:D50"/>
    <mergeCell ref="E50:F50"/>
    <mergeCell ref="G50:H50"/>
    <mergeCell ref="I50:J50"/>
    <mergeCell ref="A51:D51"/>
    <mergeCell ref="E51:F51"/>
    <mergeCell ref="G51:H51"/>
    <mergeCell ref="I51:J51"/>
    <mergeCell ref="A48:D48"/>
    <mergeCell ref="E48:F48"/>
    <mergeCell ref="G48:H48"/>
    <mergeCell ref="I48:J48"/>
    <mergeCell ref="A49:D49"/>
    <mergeCell ref="E49:F49"/>
    <mergeCell ref="G49:H49"/>
    <mergeCell ref="I49:J49"/>
    <mergeCell ref="A45:C45"/>
    <mergeCell ref="E45:F45"/>
    <mergeCell ref="G45:H45"/>
    <mergeCell ref="I45:J45"/>
    <mergeCell ref="A46:J46"/>
    <mergeCell ref="A47:J47"/>
    <mergeCell ref="A43:C43"/>
    <mergeCell ref="E43:F43"/>
    <mergeCell ref="G43:H43"/>
    <mergeCell ref="I43:J43"/>
    <mergeCell ref="A44:C44"/>
    <mergeCell ref="E44:F44"/>
    <mergeCell ref="G44:H44"/>
    <mergeCell ref="I44:J44"/>
    <mergeCell ref="A40:C41"/>
    <mergeCell ref="D40:J40"/>
    <mergeCell ref="E41:F41"/>
    <mergeCell ref="G41:H41"/>
    <mergeCell ref="I41:J41"/>
    <mergeCell ref="A42:C42"/>
    <mergeCell ref="E42:F42"/>
    <mergeCell ref="G42:H42"/>
    <mergeCell ref="I42:J42"/>
    <mergeCell ref="A36:G36"/>
    <mergeCell ref="H36:J36"/>
    <mergeCell ref="A37:G37"/>
    <mergeCell ref="H37:J37"/>
    <mergeCell ref="A38:J38"/>
    <mergeCell ref="A39:J39"/>
    <mergeCell ref="A33:G33"/>
    <mergeCell ref="H33:J33"/>
    <mergeCell ref="A34:G34"/>
    <mergeCell ref="H34:J34"/>
    <mergeCell ref="A35:G35"/>
    <mergeCell ref="H35:J35"/>
    <mergeCell ref="A30:G30"/>
    <mergeCell ref="H30:J30"/>
    <mergeCell ref="A31:G31"/>
    <mergeCell ref="H31:J31"/>
    <mergeCell ref="A32:G32"/>
    <mergeCell ref="H32:J32"/>
    <mergeCell ref="A27:G27"/>
    <mergeCell ref="H27:J27"/>
    <mergeCell ref="A28:G28"/>
    <mergeCell ref="H28:J28"/>
    <mergeCell ref="A29:G29"/>
    <mergeCell ref="H29:J29"/>
    <mergeCell ref="A24:J24"/>
    <mergeCell ref="A25:J25"/>
    <mergeCell ref="A26:G26"/>
    <mergeCell ref="H26:J26"/>
    <mergeCell ref="A20:G20"/>
    <mergeCell ref="H20:J20"/>
    <mergeCell ref="A21:G21"/>
    <mergeCell ref="H21:J21"/>
    <mergeCell ref="A22:G22"/>
    <mergeCell ref="H22:J22"/>
    <mergeCell ref="A19:G19"/>
    <mergeCell ref="H19:J19"/>
    <mergeCell ref="A14:G14"/>
    <mergeCell ref="H14:J14"/>
    <mergeCell ref="A15:G15"/>
    <mergeCell ref="H15:J15"/>
    <mergeCell ref="A16:G16"/>
    <mergeCell ref="H16:J16"/>
    <mergeCell ref="A23:G23"/>
    <mergeCell ref="H23:J23"/>
    <mergeCell ref="A6:J6"/>
    <mergeCell ref="A7:J7"/>
    <mergeCell ref="A8:J8"/>
    <mergeCell ref="A12:J12"/>
    <mergeCell ref="A13:G13"/>
    <mergeCell ref="H13:J13"/>
    <mergeCell ref="A17:G17"/>
    <mergeCell ref="H17:J17"/>
    <mergeCell ref="A18:G18"/>
    <mergeCell ref="H18:J18"/>
  </mergeCells>
  <printOptions horizontalCentered="1" verticalCentered="1"/>
  <pageMargins left="0" right="0" top="0" bottom="0" header="0" footer="0"/>
  <pageSetup scale="82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N54"/>
  <sheetViews>
    <sheetView zoomScaleNormal="100" workbookViewId="0">
      <selection activeCell="I38" sqref="I38:J38"/>
    </sheetView>
  </sheetViews>
  <sheetFormatPr baseColWidth="10" defaultRowHeight="15" x14ac:dyDescent="0.25"/>
  <cols>
    <col min="12" max="12" width="11.42578125" style="18"/>
  </cols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143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439">
        <v>11341</v>
      </c>
      <c r="F14" s="439"/>
      <c r="G14" s="439">
        <v>17691</v>
      </c>
      <c r="H14" s="439"/>
      <c r="I14" s="245">
        <f t="shared" ref="I14:I19" si="0">E14+G14</f>
        <v>29032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4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</row>
    <row r="18" spans="1:14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</row>
    <row r="19" spans="1:14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</row>
    <row r="20" spans="1:14" ht="15.75" thickBot="1" x14ac:dyDescent="0.3">
      <c r="A20" s="272" t="s">
        <v>13</v>
      </c>
      <c r="B20" s="273"/>
      <c r="C20" s="273"/>
      <c r="D20" s="274"/>
      <c r="E20" s="275">
        <f>SUM(E14:F19)</f>
        <v>11341</v>
      </c>
      <c r="F20" s="276"/>
      <c r="G20" s="275">
        <f>SUM(G14:H19)</f>
        <v>17691</v>
      </c>
      <c r="H20" s="276"/>
      <c r="I20" s="275">
        <f>SUM(I14:J19)</f>
        <v>29032</v>
      </c>
      <c r="J20" s="277"/>
    </row>
    <row r="21" spans="1:14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</row>
    <row r="22" spans="1:14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</row>
    <row r="23" spans="1:14" ht="15.75" thickTop="1" x14ac:dyDescent="0.25">
      <c r="A23" s="264" t="s">
        <v>7</v>
      </c>
      <c r="B23" s="265"/>
      <c r="C23" s="265"/>
      <c r="D23" s="265"/>
      <c r="E23" s="440">
        <v>6196.4</v>
      </c>
      <c r="F23" s="440"/>
      <c r="G23" s="440">
        <v>8841</v>
      </c>
      <c r="H23" s="440"/>
      <c r="I23" s="267">
        <f>E23+G23</f>
        <v>15037.4</v>
      </c>
      <c r="J23" s="268"/>
      <c r="L23" s="438"/>
      <c r="M23" s="438"/>
      <c r="N23" s="438"/>
    </row>
    <row r="24" spans="1:14" x14ac:dyDescent="0.25">
      <c r="A24" s="269" t="s">
        <v>8</v>
      </c>
      <c r="B24" s="270"/>
      <c r="C24" s="270"/>
      <c r="D24" s="270"/>
      <c r="E24" s="271">
        <v>2375.21</v>
      </c>
      <c r="F24" s="271"/>
      <c r="G24" s="271">
        <v>2387</v>
      </c>
      <c r="H24" s="271"/>
      <c r="I24" s="262">
        <f>E24+G24</f>
        <v>4762.21</v>
      </c>
      <c r="J24" s="263"/>
      <c r="K24" s="23"/>
    </row>
    <row r="25" spans="1:14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</row>
    <row r="26" spans="1:14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</row>
    <row r="27" spans="1:14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  <c r="K27" s="133"/>
      <c r="L27" s="17"/>
    </row>
    <row r="28" spans="1:14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</row>
    <row r="29" spans="1:14" ht="15.75" thickBot="1" x14ac:dyDescent="0.3">
      <c r="A29" s="303" t="s">
        <v>13</v>
      </c>
      <c r="B29" s="304"/>
      <c r="C29" s="304"/>
      <c r="D29" s="305"/>
      <c r="E29" s="306">
        <f>SUM(E23:F28)</f>
        <v>8571.61</v>
      </c>
      <c r="F29" s="307"/>
      <c r="G29" s="308">
        <f>SUM(G23:H28)</f>
        <v>11228</v>
      </c>
      <c r="H29" s="309"/>
      <c r="I29" s="310">
        <f>SUM(I23:J28)</f>
        <v>19799.61</v>
      </c>
      <c r="J29" s="307"/>
      <c r="L29" s="17"/>
    </row>
    <row r="30" spans="1:14" ht="15.75" thickBot="1" x14ac:dyDescent="0.3">
      <c r="A30" s="311" t="s">
        <v>15</v>
      </c>
      <c r="B30" s="312"/>
      <c r="C30" s="312"/>
      <c r="D30" s="313"/>
      <c r="E30" s="314">
        <f>E20+E29</f>
        <v>19912.61</v>
      </c>
      <c r="F30" s="315"/>
      <c r="G30" s="316">
        <f>G20+G29</f>
        <v>28919</v>
      </c>
      <c r="H30" s="317"/>
      <c r="I30" s="318">
        <f>E30+G30</f>
        <v>48831.61</v>
      </c>
      <c r="J30" s="315"/>
      <c r="L30" s="155"/>
    </row>
    <row r="31" spans="1:14" ht="15.75" thickBot="1" x14ac:dyDescent="0.3">
      <c r="A31" s="289"/>
      <c r="B31" s="290"/>
      <c r="C31" s="290"/>
      <c r="D31" s="290"/>
      <c r="E31" s="290"/>
      <c r="F31" s="290"/>
      <c r="G31" s="290"/>
      <c r="H31" s="290"/>
      <c r="I31" s="290"/>
      <c r="J31" s="291"/>
    </row>
    <row r="32" spans="1:14" ht="16.5" customHeight="1" thickBot="1" x14ac:dyDescent="0.3">
      <c r="A32" s="251" t="s">
        <v>16</v>
      </c>
      <c r="B32" s="252"/>
      <c r="C32" s="252"/>
      <c r="D32" s="252"/>
      <c r="E32" s="252"/>
      <c r="F32" s="252"/>
      <c r="G32" s="252"/>
      <c r="H32" s="252"/>
      <c r="I32" s="252"/>
      <c r="J32" s="253"/>
    </row>
    <row r="33" spans="1:12" ht="17.25" customHeight="1" thickTop="1" thickBot="1" x14ac:dyDescent="0.3">
      <c r="A33" s="292" t="s">
        <v>17</v>
      </c>
      <c r="B33" s="293"/>
      <c r="C33" s="296" t="s">
        <v>2</v>
      </c>
      <c r="D33" s="297"/>
      <c r="E33" s="297"/>
      <c r="F33" s="297"/>
      <c r="G33" s="297"/>
      <c r="H33" s="297"/>
      <c r="I33" s="297"/>
      <c r="J33" s="298"/>
    </row>
    <row r="34" spans="1:12" ht="33.75" customHeight="1" thickTop="1" thickBot="1" x14ac:dyDescent="0.3">
      <c r="A34" s="294"/>
      <c r="B34" s="295"/>
      <c r="C34" s="299" t="s">
        <v>18</v>
      </c>
      <c r="D34" s="300"/>
      <c r="E34" s="301" t="s">
        <v>27</v>
      </c>
      <c r="F34" s="301"/>
      <c r="G34" s="301" t="s">
        <v>28</v>
      </c>
      <c r="H34" s="301"/>
      <c r="I34" s="301" t="s">
        <v>29</v>
      </c>
      <c r="J34" s="302"/>
    </row>
    <row r="35" spans="1:12" ht="15.75" thickTop="1" x14ac:dyDescent="0.25">
      <c r="A35" s="319" t="s">
        <v>4</v>
      </c>
      <c r="B35" s="320"/>
      <c r="C35" s="321">
        <v>6324</v>
      </c>
      <c r="D35" s="322"/>
      <c r="E35" s="323">
        <f>+E30</f>
        <v>19912.61</v>
      </c>
      <c r="F35" s="324"/>
      <c r="G35" s="325">
        <v>2744616</v>
      </c>
      <c r="H35" s="326"/>
      <c r="I35" s="323">
        <v>2544365</v>
      </c>
      <c r="J35" s="327"/>
    </row>
    <row r="36" spans="1:12" x14ac:dyDescent="0.25">
      <c r="A36" s="328" t="s">
        <v>5</v>
      </c>
      <c r="B36" s="329"/>
      <c r="C36" s="330">
        <v>4958</v>
      </c>
      <c r="D36" s="331"/>
      <c r="E36" s="332">
        <f>+G30</f>
        <v>28919</v>
      </c>
      <c r="F36" s="333"/>
      <c r="G36" s="334">
        <v>1452694</v>
      </c>
      <c r="H36" s="335"/>
      <c r="I36" s="332">
        <v>1318520</v>
      </c>
      <c r="J36" s="336"/>
      <c r="L36" s="17"/>
    </row>
    <row r="37" spans="1:12" x14ac:dyDescent="0.25">
      <c r="A37" s="342" t="s">
        <v>19</v>
      </c>
      <c r="B37" s="343"/>
      <c r="C37" s="344"/>
      <c r="D37" s="345"/>
      <c r="E37" s="332"/>
      <c r="F37" s="333"/>
      <c r="G37" s="346"/>
      <c r="H37" s="335"/>
      <c r="I37" s="332"/>
      <c r="J37" s="336"/>
    </row>
    <row r="38" spans="1:12" ht="15.75" thickBot="1" x14ac:dyDescent="0.3">
      <c r="A38" s="347" t="s">
        <v>15</v>
      </c>
      <c r="B38" s="348"/>
      <c r="C38" s="349">
        <f>C35+C36+C37</f>
        <v>11282</v>
      </c>
      <c r="D38" s="350"/>
      <c r="E38" s="351">
        <f>E35+E36+E37</f>
        <v>48831.61</v>
      </c>
      <c r="F38" s="352"/>
      <c r="G38" s="353">
        <f>G35+G36+G37</f>
        <v>4197310</v>
      </c>
      <c r="H38" s="354"/>
      <c r="I38" s="351">
        <f>I35+I36+I37</f>
        <v>3862885</v>
      </c>
      <c r="J38" s="355"/>
      <c r="L38" s="155"/>
    </row>
    <row r="39" spans="1:12" ht="15.75" thickBot="1" x14ac:dyDescent="0.3">
      <c r="A39" s="289"/>
      <c r="B39" s="290"/>
      <c r="C39" s="290"/>
      <c r="D39" s="290"/>
      <c r="E39" s="290"/>
      <c r="F39" s="290"/>
      <c r="G39" s="290"/>
      <c r="H39" s="290"/>
      <c r="I39" s="290"/>
      <c r="J39" s="291"/>
    </row>
    <row r="40" spans="1:12" ht="16.5" customHeight="1" thickBot="1" x14ac:dyDescent="0.3">
      <c r="A40" s="337" t="s">
        <v>20</v>
      </c>
      <c r="B40" s="338"/>
      <c r="C40" s="338"/>
      <c r="D40" s="338"/>
      <c r="E40" s="338"/>
      <c r="F40" s="338"/>
      <c r="G40" s="338"/>
      <c r="H40" s="338"/>
      <c r="I40" s="338"/>
      <c r="J40" s="339"/>
    </row>
    <row r="41" spans="1:12" ht="15" customHeight="1" thickTop="1" thickBot="1" x14ac:dyDescent="0.3">
      <c r="A41" s="340" t="s">
        <v>31</v>
      </c>
      <c r="B41" s="341"/>
      <c r="C41" s="297" t="s">
        <v>4</v>
      </c>
      <c r="D41" s="341"/>
      <c r="E41" s="255" t="s">
        <v>5</v>
      </c>
      <c r="F41" s="255"/>
      <c r="G41" s="255" t="s">
        <v>19</v>
      </c>
      <c r="H41" s="255"/>
      <c r="I41" s="255" t="s">
        <v>15</v>
      </c>
      <c r="J41" s="256"/>
      <c r="L41" s="156"/>
    </row>
    <row r="42" spans="1:12" ht="15.75" thickTop="1" x14ac:dyDescent="0.25">
      <c r="A42" s="361" t="s">
        <v>21</v>
      </c>
      <c r="B42" s="322"/>
      <c r="C42" s="362">
        <v>10</v>
      </c>
      <c r="D42" s="322"/>
      <c r="E42" s="363">
        <v>11</v>
      </c>
      <c r="F42" s="363"/>
      <c r="G42" s="363"/>
      <c r="H42" s="363"/>
      <c r="I42" s="364">
        <f>C42+E42+G42</f>
        <v>21</v>
      </c>
      <c r="J42" s="365"/>
    </row>
    <row r="43" spans="1:12" x14ac:dyDescent="0.25">
      <c r="A43" s="366" t="s">
        <v>22</v>
      </c>
      <c r="B43" s="345"/>
      <c r="C43" s="367"/>
      <c r="D43" s="345"/>
      <c r="E43" s="368"/>
      <c r="F43" s="368"/>
      <c r="G43" s="368"/>
      <c r="H43" s="368"/>
      <c r="I43" s="369">
        <f>C43+E43+G43</f>
        <v>0</v>
      </c>
      <c r="J43" s="370"/>
    </row>
    <row r="44" spans="1:12" ht="15.75" thickBot="1" x14ac:dyDescent="0.3">
      <c r="A44" s="356" t="s">
        <v>15</v>
      </c>
      <c r="B44" s="349"/>
      <c r="C44" s="357">
        <f>C42+C43</f>
        <v>10</v>
      </c>
      <c r="D44" s="350"/>
      <c r="E44" s="350">
        <f>E42+E43</f>
        <v>11</v>
      </c>
      <c r="F44" s="358"/>
      <c r="G44" s="358">
        <f>G42+G43</f>
        <v>0</v>
      </c>
      <c r="H44" s="358"/>
      <c r="I44" s="359">
        <f>I42+I43</f>
        <v>21</v>
      </c>
      <c r="J44" s="360"/>
    </row>
    <row r="45" spans="1:12" ht="15.75" thickBot="1" x14ac:dyDescent="0.3">
      <c r="A45" s="289"/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2" ht="16.5" thickBot="1" x14ac:dyDescent="0.3">
      <c r="A46" s="381" t="s">
        <v>23</v>
      </c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2" ht="15.75" thickTop="1" x14ac:dyDescent="0.25">
      <c r="A47" s="384" t="s">
        <v>24</v>
      </c>
      <c r="B47" s="385"/>
      <c r="C47" s="385"/>
      <c r="D47" s="385"/>
      <c r="E47" s="385"/>
      <c r="F47" s="386" t="s">
        <v>26</v>
      </c>
      <c r="G47" s="386"/>
      <c r="H47" s="386"/>
      <c r="I47" s="386"/>
      <c r="J47" s="386"/>
    </row>
    <row r="48" spans="1:12" x14ac:dyDescent="0.25">
      <c r="A48" s="372"/>
      <c r="B48" s="373"/>
      <c r="C48" s="373"/>
      <c r="D48" s="373"/>
      <c r="E48" s="373"/>
      <c r="F48" s="387"/>
      <c r="G48" s="387"/>
      <c r="H48" s="387"/>
      <c r="I48" s="387"/>
      <c r="J48" s="387"/>
    </row>
    <row r="49" spans="1:10" x14ac:dyDescent="0.25">
      <c r="A49" s="372"/>
      <c r="B49" s="373"/>
      <c r="C49" s="373"/>
      <c r="D49" s="373"/>
      <c r="E49" s="373"/>
      <c r="F49" s="373"/>
      <c r="G49" s="373"/>
      <c r="H49" s="373"/>
      <c r="I49" s="373"/>
      <c r="J49" s="387"/>
    </row>
    <row r="50" spans="1:10" x14ac:dyDescent="0.25">
      <c r="A50" s="372"/>
      <c r="B50" s="373"/>
      <c r="C50" s="373"/>
      <c r="D50" s="373"/>
      <c r="E50" s="373"/>
      <c r="F50" s="374"/>
      <c r="G50" s="374"/>
      <c r="H50" s="374"/>
      <c r="I50" s="374"/>
      <c r="J50" s="374"/>
    </row>
    <row r="51" spans="1:10" x14ac:dyDescent="0.25">
      <c r="A51" s="375" t="s">
        <v>25</v>
      </c>
      <c r="B51" s="376"/>
      <c r="C51" s="376"/>
      <c r="D51" s="376"/>
      <c r="E51" s="376"/>
      <c r="F51" s="377" t="s">
        <v>25</v>
      </c>
      <c r="G51" s="377"/>
      <c r="H51" s="377"/>
      <c r="I51" s="377"/>
      <c r="J51" s="377"/>
    </row>
    <row r="52" spans="1:10" ht="15.75" customHeight="1" thickBot="1" x14ac:dyDescent="0.3">
      <c r="A52" s="378" t="s">
        <v>53</v>
      </c>
      <c r="B52" s="379"/>
      <c r="C52" s="379"/>
      <c r="D52" s="379"/>
      <c r="E52" s="379"/>
      <c r="F52" s="379" t="s">
        <v>52</v>
      </c>
      <c r="G52" s="379"/>
      <c r="H52" s="379"/>
      <c r="I52" s="379"/>
      <c r="J52" s="380"/>
    </row>
    <row r="54" spans="1:10" x14ac:dyDescent="0.25">
      <c r="A54" s="371" t="s">
        <v>54</v>
      </c>
      <c r="B54" s="371"/>
      <c r="C54" s="371"/>
      <c r="D54" s="371"/>
      <c r="E54" s="371"/>
      <c r="F54" s="371"/>
      <c r="G54" s="371"/>
      <c r="H54" s="371"/>
      <c r="I54" s="371"/>
      <c r="J54" s="371"/>
    </row>
  </sheetData>
  <mergeCells count="138">
    <mergeCell ref="A54:J54"/>
    <mergeCell ref="A50:E50"/>
    <mergeCell ref="F50:J50"/>
    <mergeCell ref="A51:E51"/>
    <mergeCell ref="F51:J51"/>
    <mergeCell ref="A52:E52"/>
    <mergeCell ref="F52:J52"/>
    <mergeCell ref="A46:J46"/>
    <mergeCell ref="A47:E47"/>
    <mergeCell ref="F47:J47"/>
    <mergeCell ref="A48:E48"/>
    <mergeCell ref="F48:J48"/>
    <mergeCell ref="A49:J49"/>
    <mergeCell ref="A44:B44"/>
    <mergeCell ref="C44:D44"/>
    <mergeCell ref="E44:F44"/>
    <mergeCell ref="G44:H44"/>
    <mergeCell ref="I44:J44"/>
    <mergeCell ref="A45:J45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J39"/>
    <mergeCell ref="A40:J40"/>
    <mergeCell ref="A41:B41"/>
    <mergeCell ref="C41:D41"/>
    <mergeCell ref="E41:F41"/>
    <mergeCell ref="G41:H41"/>
    <mergeCell ref="I41:J41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1:J31"/>
    <mergeCell ref="A32:J32"/>
    <mergeCell ref="A33:B34"/>
    <mergeCell ref="C33:J33"/>
    <mergeCell ref="C34:D34"/>
    <mergeCell ref="E34:F34"/>
    <mergeCell ref="G34:H34"/>
    <mergeCell ref="I34:J34"/>
    <mergeCell ref="A29:D29"/>
    <mergeCell ref="E29:F29"/>
    <mergeCell ref="G29:H29"/>
    <mergeCell ref="I29:J29"/>
    <mergeCell ref="A30:D30"/>
    <mergeCell ref="E30:F30"/>
    <mergeCell ref="G30:H30"/>
    <mergeCell ref="I30:J30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23:D23"/>
    <mergeCell ref="E23:F23"/>
    <mergeCell ref="G23:H23"/>
    <mergeCell ref="I23:J23"/>
    <mergeCell ref="L23:N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</mergeCells>
  <printOptions horizontalCentered="1" verticalCentered="1"/>
  <pageMargins left="0" right="0" top="0" bottom="0" header="0" footer="0"/>
  <pageSetup scale="9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O61"/>
  <sheetViews>
    <sheetView zoomScale="95" zoomScaleNormal="95" workbookViewId="0">
      <selection activeCell="L35" sqref="L35"/>
    </sheetView>
  </sheetViews>
  <sheetFormatPr baseColWidth="10" defaultRowHeight="15" x14ac:dyDescent="0.25"/>
  <cols>
    <col min="4" max="4" width="11.42578125" customWidth="1"/>
    <col min="12" max="12" width="55.42578125" bestFit="1" customWidth="1"/>
    <col min="15" max="15" width="11.42578125" style="21"/>
  </cols>
  <sheetData>
    <row r="1" spans="1:14" ht="15.75" thickBot="1" x14ac:dyDescent="0.3"/>
    <row r="2" spans="1:14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4" x14ac:dyDescent="0.25">
      <c r="A3" s="2"/>
      <c r="J3" s="3"/>
    </row>
    <row r="4" spans="1:14" x14ac:dyDescent="0.25">
      <c r="A4" s="2"/>
      <c r="J4" s="3"/>
    </row>
    <row r="5" spans="1:14" x14ac:dyDescent="0.25">
      <c r="A5" s="2"/>
      <c r="J5" s="3"/>
    </row>
    <row r="6" spans="1:14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4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4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4" x14ac:dyDescent="0.25">
      <c r="A9" s="4" t="s">
        <v>144</v>
      </c>
      <c r="J9" s="3"/>
    </row>
    <row r="10" spans="1:14" x14ac:dyDescent="0.25">
      <c r="A10" s="4" t="s">
        <v>51</v>
      </c>
      <c r="J10" s="3"/>
    </row>
    <row r="11" spans="1:14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4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  <c r="L12" s="18"/>
      <c r="M12" s="18"/>
      <c r="N12" s="18"/>
    </row>
    <row r="13" spans="1:14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  <c r="L13" s="18"/>
      <c r="M13" s="18"/>
      <c r="N13" s="18"/>
    </row>
    <row r="14" spans="1:14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262915.24</v>
      </c>
      <c r="I14" s="415"/>
      <c r="J14" s="416"/>
      <c r="L14">
        <f>H14/80</f>
        <v>3286.4404999999997</v>
      </c>
    </row>
    <row r="15" spans="1:14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4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4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4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  <c r="L18" s="18"/>
      <c r="M18" s="18"/>
      <c r="N18" s="18"/>
    </row>
    <row r="19" spans="1:14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  <c r="L19" s="18"/>
      <c r="M19" s="17"/>
      <c r="N19" s="18"/>
    </row>
    <row r="20" spans="1:14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  <c r="L20" s="18"/>
      <c r="M20" s="17"/>
      <c r="N20" s="18"/>
    </row>
    <row r="21" spans="1:14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4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4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10">
        <f>SUM(H14:J22)</f>
        <v>262915.24</v>
      </c>
      <c r="I23" s="411"/>
      <c r="J23" s="412"/>
    </row>
    <row r="24" spans="1:14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4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</row>
    <row r="26" spans="1:14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</row>
    <row r="27" spans="1:14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</row>
    <row r="28" spans="1:14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</row>
    <row r="29" spans="1:14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4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4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4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5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5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</row>
    <row r="35" spans="1:15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</row>
    <row r="36" spans="1:15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</row>
    <row r="37" spans="1:15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262915.24</v>
      </c>
      <c r="I37" s="424"/>
      <c r="J37" s="425"/>
    </row>
    <row r="38" spans="1:15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  <c r="L38" s="18"/>
      <c r="M38" s="17"/>
      <c r="N38" s="18"/>
    </row>
    <row r="39" spans="1:15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  <c r="L39" s="18"/>
      <c r="M39" s="17"/>
      <c r="N39" s="18"/>
    </row>
    <row r="40" spans="1:15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  <c r="L40" s="18"/>
      <c r="M40" s="17"/>
      <c r="N40" s="18"/>
    </row>
    <row r="41" spans="1:15" ht="23.25" customHeight="1" thickTop="1" thickBot="1" x14ac:dyDescent="0.3">
      <c r="A41" s="294"/>
      <c r="B41" s="295"/>
      <c r="C41" s="421"/>
      <c r="D41" s="134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  <c r="L41" s="18"/>
      <c r="M41" s="17"/>
      <c r="N41" s="18"/>
    </row>
    <row r="42" spans="1:15" ht="15.75" thickTop="1" x14ac:dyDescent="0.25">
      <c r="A42" s="264" t="s">
        <v>41</v>
      </c>
      <c r="B42" s="265"/>
      <c r="C42" s="413"/>
      <c r="D42" s="12">
        <v>0</v>
      </c>
      <c r="E42" s="429">
        <v>0</v>
      </c>
      <c r="F42" s="324"/>
      <c r="G42" s="346">
        <v>0</v>
      </c>
      <c r="H42" s="335"/>
      <c r="I42" s="323">
        <v>0</v>
      </c>
      <c r="J42" s="327"/>
    </row>
    <row r="43" spans="1:15" x14ac:dyDescent="0.25">
      <c r="A43" s="269" t="s">
        <v>65</v>
      </c>
      <c r="B43" s="270"/>
      <c r="C43" s="388"/>
      <c r="D43" s="22">
        <v>3286</v>
      </c>
      <c r="E43" s="332">
        <v>262915.24</v>
      </c>
      <c r="F43" s="333"/>
      <c r="G43" s="334">
        <f>D43*2</f>
        <v>6572</v>
      </c>
      <c r="H43" s="335"/>
      <c r="I43" s="332">
        <f>E43*2</f>
        <v>525830.48</v>
      </c>
      <c r="J43" s="336"/>
      <c r="K43" s="23"/>
      <c r="L43" s="147" t="s">
        <v>138</v>
      </c>
      <c r="M43" s="147"/>
      <c r="N43" s="147"/>
      <c r="O43" s="154"/>
    </row>
    <row r="44" spans="1:15" s="21" customFormat="1" x14ac:dyDescent="0.25">
      <c r="A44" s="284" t="s">
        <v>43</v>
      </c>
      <c r="B44" s="285"/>
      <c r="C44" s="417"/>
      <c r="D44" s="13">
        <v>0</v>
      </c>
      <c r="E44" s="332">
        <v>0</v>
      </c>
      <c r="F44" s="333"/>
      <c r="G44" s="334">
        <f t="shared" ref="G44" si="0">D44*2</f>
        <v>0</v>
      </c>
      <c r="H44" s="335"/>
      <c r="I44" s="332">
        <f t="shared" ref="I44" si="1">E44*2</f>
        <v>0</v>
      </c>
      <c r="J44" s="336"/>
      <c r="K44"/>
      <c r="L44" s="148">
        <f>H23/80</f>
        <v>3286.4404999999997</v>
      </c>
      <c r="M44" s="147"/>
      <c r="N44" s="147"/>
      <c r="O44" s="154"/>
    </row>
    <row r="45" spans="1:15" s="21" customFormat="1" ht="15.75" thickBot="1" x14ac:dyDescent="0.3">
      <c r="A45" s="399" t="s">
        <v>15</v>
      </c>
      <c r="B45" s="400"/>
      <c r="C45" s="400"/>
      <c r="D45" s="135">
        <f>SUM(D42:D44)</f>
        <v>3286</v>
      </c>
      <c r="E45" s="394">
        <f>SUM(E42:F44)</f>
        <v>262915.24</v>
      </c>
      <c r="F45" s="395"/>
      <c r="G45" s="396">
        <f>SUM(G42:H44)</f>
        <v>6572</v>
      </c>
      <c r="H45" s="397"/>
      <c r="I45" s="394">
        <f>SUM(I42:J44)</f>
        <v>525830.48</v>
      </c>
      <c r="J45" s="398"/>
      <c r="K45"/>
      <c r="L45" s="23"/>
      <c r="M45"/>
      <c r="N45"/>
    </row>
    <row r="46" spans="1:15" ht="15.75" thickBot="1" x14ac:dyDescent="0.3">
      <c r="A46" s="289"/>
      <c r="B46" s="290"/>
      <c r="C46" s="290"/>
      <c r="D46" s="290"/>
      <c r="E46" s="290"/>
      <c r="F46" s="290"/>
      <c r="G46" s="290"/>
      <c r="H46" s="290"/>
      <c r="I46" s="290"/>
      <c r="J46" s="291"/>
    </row>
    <row r="47" spans="1:15" ht="16.5" customHeight="1" thickBot="1" x14ac:dyDescent="0.3">
      <c r="A47" s="390" t="s">
        <v>20</v>
      </c>
      <c r="B47" s="391"/>
      <c r="C47" s="391"/>
      <c r="D47" s="391"/>
      <c r="E47" s="391"/>
      <c r="F47" s="391"/>
      <c r="G47" s="391"/>
      <c r="H47" s="391"/>
      <c r="I47" s="391"/>
      <c r="J47" s="392"/>
    </row>
    <row r="48" spans="1:15" ht="27" customHeight="1" thickTop="1" thickBot="1" x14ac:dyDescent="0.3">
      <c r="A48" s="340" t="s">
        <v>47</v>
      </c>
      <c r="B48" s="297"/>
      <c r="C48" s="297"/>
      <c r="D48" s="341"/>
      <c r="E48" s="393" t="s">
        <v>48</v>
      </c>
      <c r="F48" s="300"/>
      <c r="G48" s="301" t="s">
        <v>49</v>
      </c>
      <c r="H48" s="301"/>
      <c r="I48" s="301" t="s">
        <v>50</v>
      </c>
      <c r="J48" s="302"/>
    </row>
    <row r="49" spans="1:10" ht="15.75" thickTop="1" x14ac:dyDescent="0.25">
      <c r="A49" s="269" t="s">
        <v>21</v>
      </c>
      <c r="B49" s="270"/>
      <c r="C49" s="270"/>
      <c r="D49" s="388"/>
      <c r="E49" s="362"/>
      <c r="F49" s="322"/>
      <c r="G49" s="363"/>
      <c r="H49" s="363"/>
      <c r="I49" s="363"/>
      <c r="J49" s="434"/>
    </row>
    <row r="50" spans="1:10" x14ac:dyDescent="0.25">
      <c r="A50" s="269" t="s">
        <v>22</v>
      </c>
      <c r="B50" s="270"/>
      <c r="C50" s="270"/>
      <c r="D50" s="388"/>
      <c r="E50" s="367"/>
      <c r="F50" s="345"/>
      <c r="G50" s="368"/>
      <c r="H50" s="368"/>
      <c r="I50" s="368"/>
      <c r="J50" s="389"/>
    </row>
    <row r="51" spans="1:10" ht="15.75" thickBot="1" x14ac:dyDescent="0.3">
      <c r="A51" s="399" t="s">
        <v>15</v>
      </c>
      <c r="B51" s="400"/>
      <c r="C51" s="400"/>
      <c r="D51" s="430"/>
      <c r="E51" s="400">
        <f>E49+E50</f>
        <v>0</v>
      </c>
      <c r="F51" s="430"/>
      <c r="G51" s="430">
        <f>G49+G50</f>
        <v>0</v>
      </c>
      <c r="H51" s="432"/>
      <c r="I51" s="432">
        <f>I49+I50</f>
        <v>0</v>
      </c>
      <c r="J51" s="433"/>
    </row>
    <row r="52" spans="1:10" ht="15.75" thickBot="1" x14ac:dyDescent="0.3">
      <c r="A52" s="289"/>
      <c r="B52" s="290"/>
      <c r="C52" s="290"/>
      <c r="D52" s="290"/>
      <c r="E52" s="290"/>
      <c r="F52" s="290"/>
      <c r="G52" s="290"/>
      <c r="H52" s="290"/>
      <c r="I52" s="290"/>
      <c r="J52" s="291"/>
    </row>
    <row r="53" spans="1:10" ht="16.5" customHeight="1" thickBot="1" x14ac:dyDescent="0.3">
      <c r="A53" s="381" t="s">
        <v>23</v>
      </c>
      <c r="B53" s="382"/>
      <c r="C53" s="382"/>
      <c r="D53" s="382"/>
      <c r="E53" s="382"/>
      <c r="F53" s="382"/>
      <c r="G53" s="382"/>
      <c r="H53" s="382"/>
      <c r="I53" s="382"/>
      <c r="J53" s="383"/>
    </row>
    <row r="54" spans="1:10" ht="15.75" customHeight="1" thickTop="1" x14ac:dyDescent="0.25">
      <c r="A54" s="384" t="s">
        <v>24</v>
      </c>
      <c r="B54" s="385"/>
      <c r="C54" s="385"/>
      <c r="D54" s="385"/>
      <c r="E54" s="385"/>
      <c r="F54" s="385" t="s">
        <v>26</v>
      </c>
      <c r="G54" s="385"/>
      <c r="H54" s="385"/>
      <c r="I54" s="385"/>
      <c r="J54" s="386"/>
    </row>
    <row r="55" spans="1:10" x14ac:dyDescent="0.25">
      <c r="A55" s="372"/>
      <c r="B55" s="373"/>
      <c r="C55" s="373"/>
      <c r="D55" s="373"/>
      <c r="E55" s="373"/>
      <c r="F55" s="373"/>
      <c r="G55" s="373"/>
      <c r="H55" s="373"/>
      <c r="I55" s="373"/>
      <c r="J55" s="387"/>
    </row>
    <row r="56" spans="1:10" x14ac:dyDescent="0.25">
      <c r="A56" s="372"/>
      <c r="B56" s="373"/>
      <c r="C56" s="373"/>
      <c r="D56" s="373"/>
      <c r="E56" s="373"/>
      <c r="F56" s="373"/>
      <c r="G56" s="373"/>
      <c r="H56" s="373"/>
      <c r="I56" s="373"/>
      <c r="J56" s="387"/>
    </row>
    <row r="57" spans="1:10" x14ac:dyDescent="0.25">
      <c r="A57" s="372"/>
      <c r="B57" s="373"/>
      <c r="C57" s="373"/>
      <c r="D57" s="373"/>
      <c r="E57" s="373"/>
      <c r="F57" s="431"/>
      <c r="G57" s="431"/>
      <c r="H57" s="431"/>
      <c r="I57" s="431"/>
      <c r="J57" s="374"/>
    </row>
    <row r="58" spans="1:10" ht="15" customHeight="1" x14ac:dyDescent="0.25">
      <c r="A58" s="375" t="s">
        <v>25</v>
      </c>
      <c r="B58" s="376"/>
      <c r="C58" s="376"/>
      <c r="D58" s="376"/>
      <c r="E58" s="376"/>
      <c r="F58" s="376" t="s">
        <v>25</v>
      </c>
      <c r="G58" s="376"/>
      <c r="H58" s="376"/>
      <c r="I58" s="376"/>
      <c r="J58" s="377"/>
    </row>
    <row r="59" spans="1:10" ht="15.75" customHeight="1" thickBot="1" x14ac:dyDescent="0.3">
      <c r="A59" s="378" t="s">
        <v>53</v>
      </c>
      <c r="B59" s="379"/>
      <c r="C59" s="379"/>
      <c r="D59" s="379"/>
      <c r="E59" s="379"/>
      <c r="F59" s="379" t="s">
        <v>52</v>
      </c>
      <c r="G59" s="379"/>
      <c r="H59" s="379"/>
      <c r="I59" s="379"/>
      <c r="J59" s="380"/>
    </row>
    <row r="61" spans="1:10" x14ac:dyDescent="0.25">
      <c r="A61" s="371" t="s">
        <v>54</v>
      </c>
      <c r="B61" s="371"/>
      <c r="C61" s="371"/>
      <c r="D61" s="371"/>
      <c r="E61" s="371"/>
      <c r="F61" s="371"/>
      <c r="G61" s="371"/>
      <c r="H61" s="371"/>
      <c r="I61" s="371"/>
      <c r="J61" s="371"/>
    </row>
  </sheetData>
  <mergeCells count="107">
    <mergeCell ref="A61:J61"/>
    <mergeCell ref="A56:J56"/>
    <mergeCell ref="A57:E57"/>
    <mergeCell ref="F57:J57"/>
    <mergeCell ref="A58:E58"/>
    <mergeCell ref="F58:J58"/>
    <mergeCell ref="A59:E59"/>
    <mergeCell ref="F59:J59"/>
    <mergeCell ref="A52:J52"/>
    <mergeCell ref="A53:J53"/>
    <mergeCell ref="A54:E54"/>
    <mergeCell ref="F54:J54"/>
    <mergeCell ref="A55:E55"/>
    <mergeCell ref="F55:J55"/>
    <mergeCell ref="A50:D50"/>
    <mergeCell ref="E50:F50"/>
    <mergeCell ref="G50:H50"/>
    <mergeCell ref="I50:J50"/>
    <mergeCell ref="A51:D51"/>
    <mergeCell ref="E51:F51"/>
    <mergeCell ref="G51:H51"/>
    <mergeCell ref="I51:J51"/>
    <mergeCell ref="A48:D48"/>
    <mergeCell ref="E48:F48"/>
    <mergeCell ref="G48:H48"/>
    <mergeCell ref="I48:J48"/>
    <mergeCell ref="A49:D49"/>
    <mergeCell ref="E49:F49"/>
    <mergeCell ref="G49:H49"/>
    <mergeCell ref="I49:J49"/>
    <mergeCell ref="A45:C45"/>
    <mergeCell ref="E45:F45"/>
    <mergeCell ref="G45:H45"/>
    <mergeCell ref="I45:J45"/>
    <mergeCell ref="A46:J46"/>
    <mergeCell ref="A47:J47"/>
    <mergeCell ref="A43:C43"/>
    <mergeCell ref="E43:F43"/>
    <mergeCell ref="G43:H43"/>
    <mergeCell ref="I43:J43"/>
    <mergeCell ref="A44:C44"/>
    <mergeCell ref="E44:F44"/>
    <mergeCell ref="G44:H44"/>
    <mergeCell ref="I44:J44"/>
    <mergeCell ref="A40:C41"/>
    <mergeCell ref="D40:J40"/>
    <mergeCell ref="E41:F41"/>
    <mergeCell ref="G41:H41"/>
    <mergeCell ref="I41:J41"/>
    <mergeCell ref="A42:C42"/>
    <mergeCell ref="E42:F42"/>
    <mergeCell ref="G42:H42"/>
    <mergeCell ref="I42:J42"/>
    <mergeCell ref="A36:G36"/>
    <mergeCell ref="H36:J36"/>
    <mergeCell ref="A37:G37"/>
    <mergeCell ref="H37:J37"/>
    <mergeCell ref="A38:J38"/>
    <mergeCell ref="A39:J39"/>
    <mergeCell ref="A33:G33"/>
    <mergeCell ref="H33:J33"/>
    <mergeCell ref="A34:G34"/>
    <mergeCell ref="H34:J34"/>
    <mergeCell ref="A35:G35"/>
    <mergeCell ref="H35:J35"/>
    <mergeCell ref="A30:G30"/>
    <mergeCell ref="H30:J30"/>
    <mergeCell ref="A31:G31"/>
    <mergeCell ref="H31:J31"/>
    <mergeCell ref="A32:G32"/>
    <mergeCell ref="H32:J32"/>
    <mergeCell ref="A27:G27"/>
    <mergeCell ref="H27:J27"/>
    <mergeCell ref="A28:G28"/>
    <mergeCell ref="H28:J28"/>
    <mergeCell ref="A29:G29"/>
    <mergeCell ref="H29:J29"/>
    <mergeCell ref="A24:J24"/>
    <mergeCell ref="A25:J25"/>
    <mergeCell ref="A26:G26"/>
    <mergeCell ref="H26:J26"/>
    <mergeCell ref="A20:G20"/>
    <mergeCell ref="H20:J20"/>
    <mergeCell ref="A21:G21"/>
    <mergeCell ref="H21:J21"/>
    <mergeCell ref="A22:G22"/>
    <mergeCell ref="H22:J22"/>
    <mergeCell ref="A19:G19"/>
    <mergeCell ref="H19:J19"/>
    <mergeCell ref="A14:G14"/>
    <mergeCell ref="H14:J14"/>
    <mergeCell ref="A15:G15"/>
    <mergeCell ref="H15:J15"/>
    <mergeCell ref="A16:G16"/>
    <mergeCell ref="H16:J16"/>
    <mergeCell ref="A23:G23"/>
    <mergeCell ref="H23:J23"/>
    <mergeCell ref="A6:J6"/>
    <mergeCell ref="A7:J7"/>
    <mergeCell ref="A8:J8"/>
    <mergeCell ref="A12:J12"/>
    <mergeCell ref="A13:G13"/>
    <mergeCell ref="H13:J13"/>
    <mergeCell ref="A17:G17"/>
    <mergeCell ref="H17:J17"/>
    <mergeCell ref="A18:G18"/>
    <mergeCell ref="H18:J18"/>
  </mergeCells>
  <printOptions horizontalCentered="1" verticalCentered="1"/>
  <pageMargins left="0" right="0" top="0" bottom="0" header="0" footer="0"/>
  <pageSetup scale="82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zoomScaleNormal="100" workbookViewId="0">
      <selection activeCell="M32" sqref="M32"/>
    </sheetView>
  </sheetViews>
  <sheetFormatPr baseColWidth="10" defaultRowHeight="15" x14ac:dyDescent="0.25"/>
  <cols>
    <col min="12" max="12" width="11.42578125" style="18"/>
  </cols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145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244">
        <v>552060.6</v>
      </c>
      <c r="F14" s="244"/>
      <c r="G14" s="244">
        <v>506760.5</v>
      </c>
      <c r="H14" s="244"/>
      <c r="I14" s="245">
        <f t="shared" ref="I14:I19" si="0">E14+G14</f>
        <v>1058821.1000000001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4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</row>
    <row r="18" spans="1:14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</row>
    <row r="19" spans="1:14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</row>
    <row r="20" spans="1:14" ht="15.75" thickBot="1" x14ac:dyDescent="0.3">
      <c r="A20" s="272" t="s">
        <v>13</v>
      </c>
      <c r="B20" s="273"/>
      <c r="C20" s="273"/>
      <c r="D20" s="274"/>
      <c r="E20" s="275">
        <f>SUM(E14:F19)</f>
        <v>552060.6</v>
      </c>
      <c r="F20" s="276"/>
      <c r="G20" s="275">
        <f>SUM(G14:H19)</f>
        <v>506760.5</v>
      </c>
      <c r="H20" s="276"/>
      <c r="I20" s="275">
        <f>SUM(I14:J19)</f>
        <v>1058821.1000000001</v>
      </c>
      <c r="J20" s="277"/>
    </row>
    <row r="21" spans="1:14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</row>
    <row r="22" spans="1:14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</row>
    <row r="23" spans="1:14" ht="15.75" thickTop="1" x14ac:dyDescent="0.25">
      <c r="A23" s="264" t="s">
        <v>7</v>
      </c>
      <c r="B23" s="265"/>
      <c r="C23" s="265"/>
      <c r="D23" s="265"/>
      <c r="E23" s="266">
        <v>84872.4</v>
      </c>
      <c r="F23" s="266"/>
      <c r="G23" s="266">
        <v>80084.3</v>
      </c>
      <c r="H23" s="266"/>
      <c r="I23" s="267">
        <f>E23+G23</f>
        <v>164956.70000000001</v>
      </c>
      <c r="J23" s="268"/>
      <c r="L23" s="438"/>
      <c r="M23" s="438"/>
      <c r="N23" s="438"/>
    </row>
    <row r="24" spans="1:14" x14ac:dyDescent="0.25">
      <c r="A24" s="269" t="s">
        <v>8</v>
      </c>
      <c r="B24" s="270"/>
      <c r="C24" s="270"/>
      <c r="D24" s="270"/>
      <c r="E24" s="271">
        <v>30143</v>
      </c>
      <c r="F24" s="271"/>
      <c r="G24" s="271">
        <v>26656.400000000001</v>
      </c>
      <c r="H24" s="271"/>
      <c r="I24" s="262">
        <f>E24+G24</f>
        <v>56799.4</v>
      </c>
      <c r="J24" s="263"/>
      <c r="K24" s="23"/>
    </row>
    <row r="25" spans="1:14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</row>
    <row r="26" spans="1:14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</row>
    <row r="27" spans="1:14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  <c r="K27" s="133"/>
      <c r="L27" s="17"/>
    </row>
    <row r="28" spans="1:14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</row>
    <row r="29" spans="1:14" ht="15.75" thickBot="1" x14ac:dyDescent="0.3">
      <c r="A29" s="303" t="s">
        <v>13</v>
      </c>
      <c r="B29" s="304"/>
      <c r="C29" s="304"/>
      <c r="D29" s="305"/>
      <c r="E29" s="306">
        <f>SUM(E23:F28)</f>
        <v>115015.4</v>
      </c>
      <c r="F29" s="307"/>
      <c r="G29" s="308">
        <f>SUM(G23:H28)</f>
        <v>106740.70000000001</v>
      </c>
      <c r="H29" s="309"/>
      <c r="I29" s="310">
        <f>SUM(I23:J28)</f>
        <v>221756.1</v>
      </c>
      <c r="J29" s="307"/>
      <c r="L29" s="17"/>
    </row>
    <row r="30" spans="1:14" ht="15.75" thickBot="1" x14ac:dyDescent="0.3">
      <c r="A30" s="311" t="s">
        <v>15</v>
      </c>
      <c r="B30" s="312"/>
      <c r="C30" s="312"/>
      <c r="D30" s="313"/>
      <c r="E30" s="314">
        <f>E20+E29</f>
        <v>667076</v>
      </c>
      <c r="F30" s="315"/>
      <c r="G30" s="316">
        <f>G20+G29</f>
        <v>613501.19999999995</v>
      </c>
      <c r="H30" s="317"/>
      <c r="I30" s="318">
        <f>E30+G30</f>
        <v>1280577.2</v>
      </c>
      <c r="J30" s="315"/>
      <c r="L30" s="155"/>
    </row>
    <row r="31" spans="1:14" ht="15.75" thickBot="1" x14ac:dyDescent="0.3">
      <c r="A31" s="289"/>
      <c r="B31" s="290"/>
      <c r="C31" s="290"/>
      <c r="D31" s="290"/>
      <c r="E31" s="290"/>
      <c r="F31" s="290"/>
      <c r="G31" s="290"/>
      <c r="H31" s="290"/>
      <c r="I31" s="290"/>
      <c r="J31" s="291"/>
    </row>
    <row r="32" spans="1:14" ht="16.5" customHeight="1" thickBot="1" x14ac:dyDescent="0.3">
      <c r="A32" s="251" t="s">
        <v>16</v>
      </c>
      <c r="B32" s="252"/>
      <c r="C32" s="252"/>
      <c r="D32" s="252"/>
      <c r="E32" s="252"/>
      <c r="F32" s="252"/>
      <c r="G32" s="252"/>
      <c r="H32" s="252"/>
      <c r="I32" s="252"/>
      <c r="J32" s="253"/>
    </row>
    <row r="33" spans="1:12" ht="17.25" customHeight="1" thickTop="1" thickBot="1" x14ac:dyDescent="0.3">
      <c r="A33" s="292" t="s">
        <v>17</v>
      </c>
      <c r="B33" s="293"/>
      <c r="C33" s="296" t="s">
        <v>2</v>
      </c>
      <c r="D33" s="297"/>
      <c r="E33" s="297"/>
      <c r="F33" s="297"/>
      <c r="G33" s="297"/>
      <c r="H33" s="297"/>
      <c r="I33" s="297"/>
      <c r="J33" s="298"/>
    </row>
    <row r="34" spans="1:12" ht="33.75" customHeight="1" thickTop="1" thickBot="1" x14ac:dyDescent="0.3">
      <c r="A34" s="294"/>
      <c r="B34" s="295"/>
      <c r="C34" s="299" t="s">
        <v>18</v>
      </c>
      <c r="D34" s="300"/>
      <c r="E34" s="301" t="s">
        <v>27</v>
      </c>
      <c r="F34" s="301"/>
      <c r="G34" s="301" t="s">
        <v>28</v>
      </c>
      <c r="H34" s="301"/>
      <c r="I34" s="301" t="s">
        <v>29</v>
      </c>
      <c r="J34" s="302"/>
    </row>
    <row r="35" spans="1:12" ht="15.75" thickTop="1" x14ac:dyDescent="0.25">
      <c r="A35" s="319" t="s">
        <v>4</v>
      </c>
      <c r="B35" s="320"/>
      <c r="C35" s="321">
        <v>6324</v>
      </c>
      <c r="D35" s="322"/>
      <c r="E35" s="323">
        <f>+E30</f>
        <v>667076</v>
      </c>
      <c r="F35" s="324"/>
      <c r="G35" s="325">
        <v>2744616</v>
      </c>
      <c r="H35" s="326"/>
      <c r="I35" s="323">
        <v>2544365</v>
      </c>
      <c r="J35" s="327"/>
    </row>
    <row r="36" spans="1:12" x14ac:dyDescent="0.25">
      <c r="A36" s="328" t="s">
        <v>5</v>
      </c>
      <c r="B36" s="329"/>
      <c r="C36" s="330">
        <v>4958</v>
      </c>
      <c r="D36" s="331"/>
      <c r="E36" s="332">
        <f>+G30</f>
        <v>613501.19999999995</v>
      </c>
      <c r="F36" s="333"/>
      <c r="G36" s="334">
        <v>1452694</v>
      </c>
      <c r="H36" s="335"/>
      <c r="I36" s="332">
        <v>1318520</v>
      </c>
      <c r="J36" s="336"/>
      <c r="L36" s="17"/>
    </row>
    <row r="37" spans="1:12" x14ac:dyDescent="0.25">
      <c r="A37" s="342" t="s">
        <v>19</v>
      </c>
      <c r="B37" s="343"/>
      <c r="C37" s="344"/>
      <c r="D37" s="345"/>
      <c r="E37" s="332"/>
      <c r="F37" s="333"/>
      <c r="G37" s="346"/>
      <c r="H37" s="335"/>
      <c r="I37" s="332"/>
      <c r="J37" s="336"/>
    </row>
    <row r="38" spans="1:12" ht="15.75" thickBot="1" x14ac:dyDescent="0.3">
      <c r="A38" s="347" t="s">
        <v>15</v>
      </c>
      <c r="B38" s="348"/>
      <c r="C38" s="349">
        <f>C35+C36+C37</f>
        <v>11282</v>
      </c>
      <c r="D38" s="350"/>
      <c r="E38" s="351">
        <f>E35+E36+E37</f>
        <v>1280577.2</v>
      </c>
      <c r="F38" s="352"/>
      <c r="G38" s="353">
        <f>G35+G36+G37</f>
        <v>4197310</v>
      </c>
      <c r="H38" s="354"/>
      <c r="I38" s="351">
        <f>I35+I36+I37</f>
        <v>3862885</v>
      </c>
      <c r="J38" s="355"/>
      <c r="L38" s="155"/>
    </row>
    <row r="39" spans="1:12" ht="15.75" thickBot="1" x14ac:dyDescent="0.3">
      <c r="A39" s="289"/>
      <c r="B39" s="290"/>
      <c r="C39" s="290"/>
      <c r="D39" s="290"/>
      <c r="E39" s="290"/>
      <c r="F39" s="290"/>
      <c r="G39" s="290"/>
      <c r="H39" s="290"/>
      <c r="I39" s="290"/>
      <c r="J39" s="291"/>
    </row>
    <row r="40" spans="1:12" ht="16.5" customHeight="1" thickBot="1" x14ac:dyDescent="0.3">
      <c r="A40" s="337" t="s">
        <v>20</v>
      </c>
      <c r="B40" s="338"/>
      <c r="C40" s="338"/>
      <c r="D40" s="338"/>
      <c r="E40" s="338"/>
      <c r="F40" s="338"/>
      <c r="G40" s="338"/>
      <c r="H40" s="338"/>
      <c r="I40" s="338"/>
      <c r="J40" s="339"/>
    </row>
    <row r="41" spans="1:12" ht="15" customHeight="1" thickTop="1" thickBot="1" x14ac:dyDescent="0.3">
      <c r="A41" s="340" t="s">
        <v>31</v>
      </c>
      <c r="B41" s="341"/>
      <c r="C41" s="297" t="s">
        <v>4</v>
      </c>
      <c r="D41" s="341"/>
      <c r="E41" s="255" t="s">
        <v>5</v>
      </c>
      <c r="F41" s="255"/>
      <c r="G41" s="255" t="s">
        <v>19</v>
      </c>
      <c r="H41" s="255"/>
      <c r="I41" s="255" t="s">
        <v>15</v>
      </c>
      <c r="J41" s="256"/>
      <c r="L41" s="156"/>
    </row>
    <row r="42" spans="1:12" ht="15.75" thickTop="1" x14ac:dyDescent="0.25">
      <c r="A42" s="361" t="s">
        <v>21</v>
      </c>
      <c r="B42" s="322"/>
      <c r="C42" s="362">
        <v>10</v>
      </c>
      <c r="D42" s="322"/>
      <c r="E42" s="363">
        <v>17</v>
      </c>
      <c r="F42" s="363"/>
      <c r="G42" s="363"/>
      <c r="H42" s="363"/>
      <c r="I42" s="364">
        <f>C42+E42+G42</f>
        <v>27</v>
      </c>
      <c r="J42" s="365"/>
    </row>
    <row r="43" spans="1:12" x14ac:dyDescent="0.25">
      <c r="A43" s="366" t="s">
        <v>22</v>
      </c>
      <c r="B43" s="345"/>
      <c r="C43" s="367">
        <v>1</v>
      </c>
      <c r="D43" s="345"/>
      <c r="E43" s="368">
        <v>3</v>
      </c>
      <c r="F43" s="368"/>
      <c r="G43" s="368"/>
      <c r="H43" s="368"/>
      <c r="I43" s="369">
        <f>C43+E43+G43</f>
        <v>4</v>
      </c>
      <c r="J43" s="370"/>
    </row>
    <row r="44" spans="1:12" ht="15.75" thickBot="1" x14ac:dyDescent="0.3">
      <c r="A44" s="356" t="s">
        <v>15</v>
      </c>
      <c r="B44" s="349"/>
      <c r="C44" s="357">
        <f>C42+C43</f>
        <v>11</v>
      </c>
      <c r="D44" s="350"/>
      <c r="E44" s="350">
        <f>E42+E43</f>
        <v>20</v>
      </c>
      <c r="F44" s="358"/>
      <c r="G44" s="358">
        <f>G42+G43</f>
        <v>0</v>
      </c>
      <c r="H44" s="358"/>
      <c r="I44" s="359">
        <f>I42+I43</f>
        <v>31</v>
      </c>
      <c r="J44" s="360"/>
    </row>
    <row r="45" spans="1:12" ht="15.75" thickBot="1" x14ac:dyDescent="0.3">
      <c r="A45" s="289"/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2" ht="16.5" thickBot="1" x14ac:dyDescent="0.3">
      <c r="A46" s="381" t="s">
        <v>23</v>
      </c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2" ht="15.75" thickTop="1" x14ac:dyDescent="0.25">
      <c r="A47" s="384" t="s">
        <v>24</v>
      </c>
      <c r="B47" s="385"/>
      <c r="C47" s="385"/>
      <c r="D47" s="385"/>
      <c r="E47" s="385"/>
      <c r="F47" s="386" t="s">
        <v>26</v>
      </c>
      <c r="G47" s="386"/>
      <c r="H47" s="386"/>
      <c r="I47" s="386"/>
      <c r="J47" s="386"/>
    </row>
    <row r="48" spans="1:12" x14ac:dyDescent="0.25">
      <c r="A48" s="372"/>
      <c r="B48" s="373"/>
      <c r="C48" s="373"/>
      <c r="D48" s="373"/>
      <c r="E48" s="373"/>
      <c r="F48" s="387"/>
      <c r="G48" s="387"/>
      <c r="H48" s="387"/>
      <c r="I48" s="387"/>
      <c r="J48" s="387"/>
    </row>
    <row r="49" spans="1:10" x14ac:dyDescent="0.25">
      <c r="A49" s="372"/>
      <c r="B49" s="373"/>
      <c r="C49" s="373"/>
      <c r="D49" s="373"/>
      <c r="E49" s="373"/>
      <c r="F49" s="373"/>
      <c r="G49" s="373"/>
      <c r="H49" s="373"/>
      <c r="I49" s="373"/>
      <c r="J49" s="387"/>
    </row>
    <row r="50" spans="1:10" x14ac:dyDescent="0.25">
      <c r="A50" s="372"/>
      <c r="B50" s="373"/>
      <c r="C50" s="373"/>
      <c r="D50" s="373"/>
      <c r="E50" s="373"/>
      <c r="F50" s="374"/>
      <c r="G50" s="374"/>
      <c r="H50" s="374"/>
      <c r="I50" s="374"/>
      <c r="J50" s="374"/>
    </row>
    <row r="51" spans="1:10" x14ac:dyDescent="0.25">
      <c r="A51" s="375" t="s">
        <v>25</v>
      </c>
      <c r="B51" s="376"/>
      <c r="C51" s="376"/>
      <c r="D51" s="376"/>
      <c r="E51" s="376"/>
      <c r="F51" s="377" t="s">
        <v>25</v>
      </c>
      <c r="G51" s="377"/>
      <c r="H51" s="377"/>
      <c r="I51" s="377"/>
      <c r="J51" s="377"/>
    </row>
    <row r="52" spans="1:10" ht="15.75" customHeight="1" thickBot="1" x14ac:dyDescent="0.3">
      <c r="A52" s="378" t="s">
        <v>53</v>
      </c>
      <c r="B52" s="379"/>
      <c r="C52" s="379"/>
      <c r="D52" s="379"/>
      <c r="E52" s="379"/>
      <c r="F52" s="379" t="s">
        <v>52</v>
      </c>
      <c r="G52" s="379"/>
      <c r="H52" s="379"/>
      <c r="I52" s="379"/>
      <c r="J52" s="380"/>
    </row>
    <row r="54" spans="1:10" x14ac:dyDescent="0.25">
      <c r="A54" s="371" t="s">
        <v>54</v>
      </c>
      <c r="B54" s="371"/>
      <c r="C54" s="371"/>
      <c r="D54" s="371"/>
      <c r="E54" s="371"/>
      <c r="F54" s="371"/>
      <c r="G54" s="371"/>
      <c r="H54" s="371"/>
      <c r="I54" s="371"/>
      <c r="J54" s="371"/>
    </row>
  </sheetData>
  <mergeCells count="138">
    <mergeCell ref="A54:J54"/>
    <mergeCell ref="A50:E50"/>
    <mergeCell ref="F50:J50"/>
    <mergeCell ref="A51:E51"/>
    <mergeCell ref="F51:J51"/>
    <mergeCell ref="A52:E52"/>
    <mergeCell ref="F52:J52"/>
    <mergeCell ref="A46:J46"/>
    <mergeCell ref="A47:E47"/>
    <mergeCell ref="F47:J47"/>
    <mergeCell ref="A48:E48"/>
    <mergeCell ref="F48:J48"/>
    <mergeCell ref="A49:J49"/>
    <mergeCell ref="A44:B44"/>
    <mergeCell ref="C44:D44"/>
    <mergeCell ref="E44:F44"/>
    <mergeCell ref="G44:H44"/>
    <mergeCell ref="I44:J44"/>
    <mergeCell ref="A45:J45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J39"/>
    <mergeCell ref="A40:J40"/>
    <mergeCell ref="A41:B41"/>
    <mergeCell ref="C41:D41"/>
    <mergeCell ref="E41:F41"/>
    <mergeCell ref="G41:H41"/>
    <mergeCell ref="I41:J41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1:J31"/>
    <mergeCell ref="A32:J32"/>
    <mergeCell ref="A33:B34"/>
    <mergeCell ref="C33:J33"/>
    <mergeCell ref="C34:D34"/>
    <mergeCell ref="E34:F34"/>
    <mergeCell ref="G34:H34"/>
    <mergeCell ref="I34:J34"/>
    <mergeCell ref="A29:D29"/>
    <mergeCell ref="E29:F29"/>
    <mergeCell ref="G29:H29"/>
    <mergeCell ref="I29:J29"/>
    <mergeCell ref="A30:D30"/>
    <mergeCell ref="E30:F30"/>
    <mergeCell ref="G30:H30"/>
    <mergeCell ref="I30:J30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23:D23"/>
    <mergeCell ref="E23:F23"/>
    <mergeCell ref="G23:H23"/>
    <mergeCell ref="I23:J23"/>
    <mergeCell ref="L23:N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</mergeCells>
  <printOptions horizontalCentered="1" verticalCentered="1"/>
  <pageMargins left="0" right="0" top="0" bottom="0" header="0" footer="0"/>
  <pageSetup scale="9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opLeftCell="A23" zoomScale="95" zoomScaleNormal="95" workbookViewId="0">
      <selection activeCell="L43" sqref="L42:L46"/>
    </sheetView>
  </sheetViews>
  <sheetFormatPr baseColWidth="10" defaultRowHeight="15" x14ac:dyDescent="0.25"/>
  <cols>
    <col min="4" max="4" width="11.42578125" customWidth="1"/>
    <col min="12" max="12" width="55.42578125" bestFit="1" customWidth="1"/>
    <col min="15" max="15" width="11.42578125" style="21"/>
  </cols>
  <sheetData>
    <row r="1" spans="1:14" ht="15.75" thickBot="1" x14ac:dyDescent="0.3"/>
    <row r="2" spans="1:14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4" x14ac:dyDescent="0.25">
      <c r="A3" s="2"/>
      <c r="J3" s="3"/>
    </row>
    <row r="4" spans="1:14" x14ac:dyDescent="0.25">
      <c r="A4" s="2"/>
      <c r="J4" s="3"/>
    </row>
    <row r="5" spans="1:14" x14ac:dyDescent="0.25">
      <c r="A5" s="2"/>
      <c r="J5" s="3"/>
    </row>
    <row r="6" spans="1:14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4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4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4" x14ac:dyDescent="0.25">
      <c r="A9" s="4" t="s">
        <v>145</v>
      </c>
      <c r="J9" s="3"/>
    </row>
    <row r="10" spans="1:14" x14ac:dyDescent="0.25">
      <c r="A10" s="4" t="s">
        <v>51</v>
      </c>
      <c r="J10" s="3"/>
    </row>
    <row r="11" spans="1:14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4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  <c r="L12" s="18"/>
      <c r="M12" s="18"/>
      <c r="N12" s="18"/>
    </row>
    <row r="13" spans="1:14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  <c r="L13" s="18"/>
      <c r="M13" s="18"/>
      <c r="N13" s="18"/>
    </row>
    <row r="14" spans="1:14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198794</v>
      </c>
      <c r="I14" s="415"/>
      <c r="J14" s="416"/>
    </row>
    <row r="15" spans="1:14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4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4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4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  <c r="L18" s="18"/>
      <c r="M18" s="18"/>
      <c r="N18" s="18"/>
    </row>
    <row r="19" spans="1:14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  <c r="L19" s="18"/>
      <c r="M19" s="17"/>
      <c r="N19" s="18"/>
    </row>
    <row r="20" spans="1:14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  <c r="L20" s="18"/>
      <c r="M20" s="17"/>
      <c r="N20" s="18"/>
    </row>
    <row r="21" spans="1:14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4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4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10">
        <f>SUM(H14:J22)</f>
        <v>198794</v>
      </c>
      <c r="I23" s="411"/>
      <c r="J23" s="412"/>
    </row>
    <row r="24" spans="1:14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4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</row>
    <row r="26" spans="1:14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</row>
    <row r="27" spans="1:14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</row>
    <row r="28" spans="1:14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</row>
    <row r="29" spans="1:14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4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4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4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5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5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</row>
    <row r="35" spans="1:15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</row>
    <row r="36" spans="1:15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</row>
    <row r="37" spans="1:15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198794</v>
      </c>
      <c r="I37" s="424"/>
      <c r="J37" s="425"/>
    </row>
    <row r="38" spans="1:15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  <c r="L38" s="18"/>
      <c r="M38" s="17"/>
      <c r="N38" s="18"/>
    </row>
    <row r="39" spans="1:15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  <c r="L39" s="18"/>
      <c r="M39" s="17"/>
      <c r="N39" s="18"/>
    </row>
    <row r="40" spans="1:15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  <c r="L40" s="18"/>
      <c r="M40" s="17"/>
      <c r="N40" s="18"/>
    </row>
    <row r="41" spans="1:15" ht="23.25" customHeight="1" thickTop="1" thickBot="1" x14ac:dyDescent="0.3">
      <c r="A41" s="294"/>
      <c r="B41" s="295"/>
      <c r="C41" s="421"/>
      <c r="D41" s="157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  <c r="L41" s="18"/>
      <c r="M41" s="17"/>
      <c r="N41" s="18"/>
    </row>
    <row r="42" spans="1:15" ht="15.75" thickTop="1" x14ac:dyDescent="0.25">
      <c r="A42" s="264" t="s">
        <v>41</v>
      </c>
      <c r="B42" s="265"/>
      <c r="C42" s="413"/>
      <c r="D42" s="12">
        <v>0</v>
      </c>
      <c r="E42" s="429">
        <v>0</v>
      </c>
      <c r="F42" s="324"/>
      <c r="G42" s="346">
        <v>0</v>
      </c>
      <c r="H42" s="335"/>
      <c r="I42" s="323">
        <v>0</v>
      </c>
      <c r="J42" s="327"/>
    </row>
    <row r="43" spans="1:15" x14ac:dyDescent="0.25">
      <c r="A43" s="269" t="s">
        <v>65</v>
      </c>
      <c r="B43" s="270"/>
      <c r="C43" s="388"/>
      <c r="D43" s="22">
        <v>3286</v>
      </c>
      <c r="E43" s="332">
        <v>198794</v>
      </c>
      <c r="F43" s="333"/>
      <c r="G43" s="334">
        <f>D43*2</f>
        <v>6572</v>
      </c>
      <c r="H43" s="335"/>
      <c r="I43" s="332">
        <f>E43*2</f>
        <v>397588</v>
      </c>
      <c r="J43" s="336"/>
      <c r="K43" s="23"/>
      <c r="L43" s="147"/>
      <c r="M43" s="147"/>
      <c r="N43" s="147"/>
      <c r="O43" s="154"/>
    </row>
    <row r="44" spans="1:15" s="21" customFormat="1" x14ac:dyDescent="0.25">
      <c r="A44" s="284" t="s">
        <v>43</v>
      </c>
      <c r="B44" s="285"/>
      <c r="C44" s="417"/>
      <c r="D44" s="13">
        <v>0</v>
      </c>
      <c r="E44" s="332">
        <v>0</v>
      </c>
      <c r="F44" s="333"/>
      <c r="G44" s="334">
        <f t="shared" ref="G44" si="0">D44*2</f>
        <v>0</v>
      </c>
      <c r="H44" s="335"/>
      <c r="I44" s="332">
        <f t="shared" ref="I44" si="1">E44*2</f>
        <v>0</v>
      </c>
      <c r="J44" s="336"/>
      <c r="K44"/>
      <c r="L44" s="148"/>
      <c r="M44" s="147"/>
      <c r="N44" s="147"/>
      <c r="O44" s="154"/>
    </row>
    <row r="45" spans="1:15" s="21" customFormat="1" ht="15.75" thickBot="1" x14ac:dyDescent="0.3">
      <c r="A45" s="399" t="s">
        <v>15</v>
      </c>
      <c r="B45" s="400"/>
      <c r="C45" s="400"/>
      <c r="D45" s="158">
        <f>SUM(D42:D44)</f>
        <v>3286</v>
      </c>
      <c r="E45" s="394">
        <f>SUM(E42:F44)</f>
        <v>198794</v>
      </c>
      <c r="F45" s="395"/>
      <c r="G45" s="396">
        <f>SUM(G42:H44)</f>
        <v>6572</v>
      </c>
      <c r="H45" s="397"/>
      <c r="I45" s="394">
        <f>SUM(I42:J44)</f>
        <v>397588</v>
      </c>
      <c r="J45" s="398"/>
      <c r="K45"/>
      <c r="L45" s="23"/>
      <c r="M45"/>
      <c r="N45"/>
    </row>
    <row r="46" spans="1:15" ht="15.75" thickBot="1" x14ac:dyDescent="0.3">
      <c r="A46" s="289"/>
      <c r="B46" s="290"/>
      <c r="C46" s="290"/>
      <c r="D46" s="290"/>
      <c r="E46" s="290"/>
      <c r="F46" s="290"/>
      <c r="G46" s="290"/>
      <c r="H46" s="290"/>
      <c r="I46" s="290"/>
      <c r="J46" s="291"/>
    </row>
    <row r="47" spans="1:15" ht="16.5" customHeight="1" thickBot="1" x14ac:dyDescent="0.3">
      <c r="A47" s="390" t="s">
        <v>20</v>
      </c>
      <c r="B47" s="391"/>
      <c r="C47" s="391"/>
      <c r="D47" s="391"/>
      <c r="E47" s="391"/>
      <c r="F47" s="391"/>
      <c r="G47" s="391"/>
      <c r="H47" s="391"/>
      <c r="I47" s="391"/>
      <c r="J47" s="392"/>
    </row>
    <row r="48" spans="1:15" ht="27" customHeight="1" thickTop="1" thickBot="1" x14ac:dyDescent="0.3">
      <c r="A48" s="340" t="s">
        <v>47</v>
      </c>
      <c r="B48" s="297"/>
      <c r="C48" s="297"/>
      <c r="D48" s="341"/>
      <c r="E48" s="393" t="s">
        <v>48</v>
      </c>
      <c r="F48" s="300"/>
      <c r="G48" s="301" t="s">
        <v>49</v>
      </c>
      <c r="H48" s="301"/>
      <c r="I48" s="301" t="s">
        <v>50</v>
      </c>
      <c r="J48" s="302"/>
    </row>
    <row r="49" spans="1:10" ht="15.75" thickTop="1" x14ac:dyDescent="0.25">
      <c r="A49" s="269" t="s">
        <v>21</v>
      </c>
      <c r="B49" s="270"/>
      <c r="C49" s="270"/>
      <c r="D49" s="388"/>
      <c r="E49" s="362"/>
      <c r="F49" s="322"/>
      <c r="G49" s="363"/>
      <c r="H49" s="363"/>
      <c r="I49" s="363"/>
      <c r="J49" s="434"/>
    </row>
    <row r="50" spans="1:10" x14ac:dyDescent="0.25">
      <c r="A50" s="269" t="s">
        <v>22</v>
      </c>
      <c r="B50" s="270"/>
      <c r="C50" s="270"/>
      <c r="D50" s="388"/>
      <c r="E50" s="367"/>
      <c r="F50" s="345"/>
      <c r="G50" s="368"/>
      <c r="H50" s="368"/>
      <c r="I50" s="368"/>
      <c r="J50" s="389"/>
    </row>
    <row r="51" spans="1:10" ht="15.75" thickBot="1" x14ac:dyDescent="0.3">
      <c r="A51" s="399" t="s">
        <v>15</v>
      </c>
      <c r="B51" s="400"/>
      <c r="C51" s="400"/>
      <c r="D51" s="430"/>
      <c r="E51" s="400">
        <f>E49+E50</f>
        <v>0</v>
      </c>
      <c r="F51" s="430"/>
      <c r="G51" s="430">
        <f>G49+G50</f>
        <v>0</v>
      </c>
      <c r="H51" s="432"/>
      <c r="I51" s="432">
        <f>I49+I50</f>
        <v>0</v>
      </c>
      <c r="J51" s="433"/>
    </row>
    <row r="52" spans="1:10" ht="15.75" thickBot="1" x14ac:dyDescent="0.3">
      <c r="A52" s="289"/>
      <c r="B52" s="290"/>
      <c r="C52" s="290"/>
      <c r="D52" s="290"/>
      <c r="E52" s="290"/>
      <c r="F52" s="290"/>
      <c r="G52" s="290"/>
      <c r="H52" s="290"/>
      <c r="I52" s="290"/>
      <c r="J52" s="291"/>
    </row>
    <row r="53" spans="1:10" ht="16.5" customHeight="1" thickBot="1" x14ac:dyDescent="0.3">
      <c r="A53" s="381" t="s">
        <v>23</v>
      </c>
      <c r="B53" s="382"/>
      <c r="C53" s="382"/>
      <c r="D53" s="382"/>
      <c r="E53" s="382"/>
      <c r="F53" s="382"/>
      <c r="G53" s="382"/>
      <c r="H53" s="382"/>
      <c r="I53" s="382"/>
      <c r="J53" s="383"/>
    </row>
    <row r="54" spans="1:10" ht="15.75" customHeight="1" thickTop="1" x14ac:dyDescent="0.25">
      <c r="A54" s="384" t="s">
        <v>24</v>
      </c>
      <c r="B54" s="385"/>
      <c r="C54" s="385"/>
      <c r="D54" s="385"/>
      <c r="E54" s="385"/>
      <c r="F54" s="385" t="s">
        <v>26</v>
      </c>
      <c r="G54" s="385"/>
      <c r="H54" s="385"/>
      <c r="I54" s="385"/>
      <c r="J54" s="386"/>
    </row>
    <row r="55" spans="1:10" x14ac:dyDescent="0.25">
      <c r="A55" s="372"/>
      <c r="B55" s="373"/>
      <c r="C55" s="373"/>
      <c r="D55" s="373"/>
      <c r="E55" s="373"/>
      <c r="F55" s="373"/>
      <c r="G55" s="373"/>
      <c r="H55" s="373"/>
      <c r="I55" s="373"/>
      <c r="J55" s="387"/>
    </row>
    <row r="56" spans="1:10" x14ac:dyDescent="0.25">
      <c r="A56" s="372"/>
      <c r="B56" s="373"/>
      <c r="C56" s="373"/>
      <c r="D56" s="373"/>
      <c r="E56" s="373"/>
      <c r="F56" s="373"/>
      <c r="G56" s="373"/>
      <c r="H56" s="373"/>
      <c r="I56" s="373"/>
      <c r="J56" s="387"/>
    </row>
    <row r="57" spans="1:10" x14ac:dyDescent="0.25">
      <c r="A57" s="372"/>
      <c r="B57" s="373"/>
      <c r="C57" s="373"/>
      <c r="D57" s="373"/>
      <c r="E57" s="373"/>
      <c r="F57" s="431"/>
      <c r="G57" s="431"/>
      <c r="H57" s="431"/>
      <c r="I57" s="431"/>
      <c r="J57" s="374"/>
    </row>
    <row r="58" spans="1:10" ht="15" customHeight="1" x14ac:dyDescent="0.25">
      <c r="A58" s="375" t="s">
        <v>25</v>
      </c>
      <c r="B58" s="376"/>
      <c r="C58" s="376"/>
      <c r="D58" s="376"/>
      <c r="E58" s="376"/>
      <c r="F58" s="376" t="s">
        <v>25</v>
      </c>
      <c r="G58" s="376"/>
      <c r="H58" s="376"/>
      <c r="I58" s="376"/>
      <c r="J58" s="377"/>
    </row>
    <row r="59" spans="1:10" ht="15.75" customHeight="1" thickBot="1" x14ac:dyDescent="0.3">
      <c r="A59" s="378" t="s">
        <v>53</v>
      </c>
      <c r="B59" s="379"/>
      <c r="C59" s="379"/>
      <c r="D59" s="379"/>
      <c r="E59" s="379"/>
      <c r="F59" s="379" t="s">
        <v>52</v>
      </c>
      <c r="G59" s="379"/>
      <c r="H59" s="379"/>
      <c r="I59" s="379"/>
      <c r="J59" s="380"/>
    </row>
    <row r="61" spans="1:10" x14ac:dyDescent="0.25">
      <c r="A61" s="371" t="s">
        <v>54</v>
      </c>
      <c r="B61" s="371"/>
      <c r="C61" s="371"/>
      <c r="D61" s="371"/>
      <c r="E61" s="371"/>
      <c r="F61" s="371"/>
      <c r="G61" s="371"/>
      <c r="H61" s="371"/>
      <c r="I61" s="371"/>
      <c r="J61" s="371"/>
    </row>
  </sheetData>
  <mergeCells count="107">
    <mergeCell ref="A61:J61"/>
    <mergeCell ref="A56:J56"/>
    <mergeCell ref="A57:E57"/>
    <mergeCell ref="F57:J57"/>
    <mergeCell ref="A58:E58"/>
    <mergeCell ref="F58:J58"/>
    <mergeCell ref="A59:E59"/>
    <mergeCell ref="F59:J59"/>
    <mergeCell ref="A52:J52"/>
    <mergeCell ref="A53:J53"/>
    <mergeCell ref="A54:E54"/>
    <mergeCell ref="F54:J54"/>
    <mergeCell ref="A55:E55"/>
    <mergeCell ref="F55:J55"/>
    <mergeCell ref="A50:D50"/>
    <mergeCell ref="E50:F50"/>
    <mergeCell ref="G50:H50"/>
    <mergeCell ref="I50:J50"/>
    <mergeCell ref="A51:D51"/>
    <mergeCell ref="E51:F51"/>
    <mergeCell ref="G51:H51"/>
    <mergeCell ref="I51:J51"/>
    <mergeCell ref="A48:D48"/>
    <mergeCell ref="E48:F48"/>
    <mergeCell ref="G48:H48"/>
    <mergeCell ref="I48:J48"/>
    <mergeCell ref="A49:D49"/>
    <mergeCell ref="E49:F49"/>
    <mergeCell ref="G49:H49"/>
    <mergeCell ref="I49:J49"/>
    <mergeCell ref="A45:C45"/>
    <mergeCell ref="E45:F45"/>
    <mergeCell ref="G45:H45"/>
    <mergeCell ref="I45:J45"/>
    <mergeCell ref="A46:J46"/>
    <mergeCell ref="A47:J47"/>
    <mergeCell ref="A43:C43"/>
    <mergeCell ref="E43:F43"/>
    <mergeCell ref="G43:H43"/>
    <mergeCell ref="I43:J43"/>
    <mergeCell ref="A44:C44"/>
    <mergeCell ref="E44:F44"/>
    <mergeCell ref="G44:H44"/>
    <mergeCell ref="I44:J44"/>
    <mergeCell ref="A40:C41"/>
    <mergeCell ref="D40:J40"/>
    <mergeCell ref="E41:F41"/>
    <mergeCell ref="G41:H41"/>
    <mergeCell ref="I41:J41"/>
    <mergeCell ref="A42:C42"/>
    <mergeCell ref="E42:F42"/>
    <mergeCell ref="G42:H42"/>
    <mergeCell ref="I42:J42"/>
    <mergeCell ref="A36:G36"/>
    <mergeCell ref="H36:J36"/>
    <mergeCell ref="A37:G37"/>
    <mergeCell ref="H37:J37"/>
    <mergeCell ref="A38:J38"/>
    <mergeCell ref="A39:J39"/>
    <mergeCell ref="A33:G33"/>
    <mergeCell ref="H33:J33"/>
    <mergeCell ref="A34:G34"/>
    <mergeCell ref="H34:J34"/>
    <mergeCell ref="A35:G35"/>
    <mergeCell ref="H35:J35"/>
    <mergeCell ref="A30:G30"/>
    <mergeCell ref="H30:J30"/>
    <mergeCell ref="A31:G31"/>
    <mergeCell ref="H31:J31"/>
    <mergeCell ref="A32:G32"/>
    <mergeCell ref="H32:J32"/>
    <mergeCell ref="A27:G27"/>
    <mergeCell ref="H27:J27"/>
    <mergeCell ref="A28:G28"/>
    <mergeCell ref="H28:J28"/>
    <mergeCell ref="A29:G29"/>
    <mergeCell ref="H29:J29"/>
    <mergeCell ref="A24:J24"/>
    <mergeCell ref="A25:J25"/>
    <mergeCell ref="A26:G26"/>
    <mergeCell ref="H26:J26"/>
    <mergeCell ref="A20:G20"/>
    <mergeCell ref="H20:J20"/>
    <mergeCell ref="A21:G21"/>
    <mergeCell ref="H21:J21"/>
    <mergeCell ref="A22:G22"/>
    <mergeCell ref="H22:J22"/>
    <mergeCell ref="A19:G19"/>
    <mergeCell ref="H19:J19"/>
    <mergeCell ref="A14:G14"/>
    <mergeCell ref="H14:J14"/>
    <mergeCell ref="A15:G15"/>
    <mergeCell ref="H15:J15"/>
    <mergeCell ref="A16:G16"/>
    <mergeCell ref="H16:J16"/>
    <mergeCell ref="A23:G23"/>
    <mergeCell ref="H23:J23"/>
    <mergeCell ref="A6:J6"/>
    <mergeCell ref="A7:J7"/>
    <mergeCell ref="A8:J8"/>
    <mergeCell ref="A12:J12"/>
    <mergeCell ref="A13:G13"/>
    <mergeCell ref="H13:J13"/>
    <mergeCell ref="A17:G17"/>
    <mergeCell ref="H17:J17"/>
    <mergeCell ref="A18:G18"/>
    <mergeCell ref="H18:J18"/>
  </mergeCells>
  <printOptions horizontalCentered="1" verticalCentered="1"/>
  <pageMargins left="0" right="0" top="0" bottom="0" header="0" footer="0"/>
  <pageSetup scale="85" orientation="portrait" horizontalDpi="360" verticalDpi="36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topLeftCell="A4" zoomScaleNormal="100" workbookViewId="0">
      <selection activeCell="G18" sqref="G18:H18"/>
    </sheetView>
  </sheetViews>
  <sheetFormatPr baseColWidth="10" defaultRowHeight="15" x14ac:dyDescent="0.25"/>
  <cols>
    <col min="12" max="12" width="11.42578125" style="18"/>
  </cols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146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244">
        <v>170857.7</v>
      </c>
      <c r="F14" s="244"/>
      <c r="G14" s="244">
        <v>164771.95000000001</v>
      </c>
      <c r="H14" s="244"/>
      <c r="I14" s="245">
        <f t="shared" ref="I14:I19" si="0">E14+G14</f>
        <v>335629.65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4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</row>
    <row r="18" spans="1:14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</row>
    <row r="19" spans="1:14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</row>
    <row r="20" spans="1:14" ht="15.75" thickBot="1" x14ac:dyDescent="0.3">
      <c r="A20" s="272" t="s">
        <v>13</v>
      </c>
      <c r="B20" s="273"/>
      <c r="C20" s="273"/>
      <c r="D20" s="274"/>
      <c r="E20" s="275">
        <f>SUM(E14:F19)</f>
        <v>170857.7</v>
      </c>
      <c r="F20" s="276"/>
      <c r="G20" s="275">
        <f>SUM(G14:H19)</f>
        <v>164771.95000000001</v>
      </c>
      <c r="H20" s="276"/>
      <c r="I20" s="275">
        <f>SUM(I14:J19)</f>
        <v>335629.65</v>
      </c>
      <c r="J20" s="277"/>
    </row>
    <row r="21" spans="1:14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</row>
    <row r="22" spans="1:14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</row>
    <row r="23" spans="1:14" ht="15.75" thickTop="1" x14ac:dyDescent="0.25">
      <c r="A23" s="264" t="s">
        <v>7</v>
      </c>
      <c r="B23" s="265"/>
      <c r="C23" s="265"/>
      <c r="D23" s="265"/>
      <c r="E23" s="266">
        <v>11972</v>
      </c>
      <c r="F23" s="266"/>
      <c r="G23" s="266">
        <v>2875</v>
      </c>
      <c r="H23" s="266"/>
      <c r="I23" s="267">
        <f>E23+G23</f>
        <v>14847</v>
      </c>
      <c r="J23" s="268"/>
      <c r="L23" s="438"/>
      <c r="M23" s="438"/>
      <c r="N23" s="438"/>
    </row>
    <row r="24" spans="1:14" x14ac:dyDescent="0.25">
      <c r="A24" s="269" t="s">
        <v>8</v>
      </c>
      <c r="B24" s="270"/>
      <c r="C24" s="270"/>
      <c r="D24" s="270"/>
      <c r="E24" s="271">
        <v>19814.599999999999</v>
      </c>
      <c r="F24" s="271"/>
      <c r="G24" s="271">
        <v>8686.7999999999993</v>
      </c>
      <c r="H24" s="271"/>
      <c r="I24" s="262">
        <f>E24+G24</f>
        <v>28501.399999999998</v>
      </c>
      <c r="J24" s="263"/>
      <c r="K24" s="23"/>
    </row>
    <row r="25" spans="1:14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</row>
    <row r="26" spans="1:14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</row>
    <row r="27" spans="1:14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  <c r="K27" s="133"/>
      <c r="L27" s="17"/>
    </row>
    <row r="28" spans="1:14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</row>
    <row r="29" spans="1:14" ht="15.75" thickBot="1" x14ac:dyDescent="0.3">
      <c r="A29" s="303" t="s">
        <v>13</v>
      </c>
      <c r="B29" s="304"/>
      <c r="C29" s="304"/>
      <c r="D29" s="305"/>
      <c r="E29" s="306">
        <f>SUM(E23:F28)</f>
        <v>31786.6</v>
      </c>
      <c r="F29" s="307"/>
      <c r="G29" s="308">
        <f>SUM(G23:H28)</f>
        <v>11561.8</v>
      </c>
      <c r="H29" s="309"/>
      <c r="I29" s="310">
        <f>SUM(I23:J28)</f>
        <v>43348.399999999994</v>
      </c>
      <c r="J29" s="307"/>
      <c r="L29" s="17"/>
    </row>
    <row r="30" spans="1:14" ht="15.75" thickBot="1" x14ac:dyDescent="0.3">
      <c r="A30" s="311" t="s">
        <v>15</v>
      </c>
      <c r="B30" s="312"/>
      <c r="C30" s="312"/>
      <c r="D30" s="313"/>
      <c r="E30" s="314">
        <f>E20+E29</f>
        <v>202644.30000000002</v>
      </c>
      <c r="F30" s="315"/>
      <c r="G30" s="316">
        <f>G20+G29</f>
        <v>176333.75</v>
      </c>
      <c r="H30" s="317"/>
      <c r="I30" s="318">
        <f>E30+G30</f>
        <v>378978.05000000005</v>
      </c>
      <c r="J30" s="315"/>
      <c r="L30" s="155"/>
    </row>
    <row r="31" spans="1:14" ht="15.75" thickBot="1" x14ac:dyDescent="0.3">
      <c r="A31" s="289"/>
      <c r="B31" s="290"/>
      <c r="C31" s="290"/>
      <c r="D31" s="290"/>
      <c r="E31" s="290"/>
      <c r="F31" s="290"/>
      <c r="G31" s="290"/>
      <c r="H31" s="290"/>
      <c r="I31" s="290"/>
      <c r="J31" s="291"/>
    </row>
    <row r="32" spans="1:14" ht="16.5" customHeight="1" thickBot="1" x14ac:dyDescent="0.3">
      <c r="A32" s="251" t="s">
        <v>16</v>
      </c>
      <c r="B32" s="252"/>
      <c r="C32" s="252"/>
      <c r="D32" s="252"/>
      <c r="E32" s="252"/>
      <c r="F32" s="252"/>
      <c r="G32" s="252"/>
      <c r="H32" s="252"/>
      <c r="I32" s="252"/>
      <c r="J32" s="253"/>
    </row>
    <row r="33" spans="1:12" ht="17.25" customHeight="1" thickTop="1" thickBot="1" x14ac:dyDescent="0.3">
      <c r="A33" s="292" t="s">
        <v>17</v>
      </c>
      <c r="B33" s="293"/>
      <c r="C33" s="296" t="s">
        <v>2</v>
      </c>
      <c r="D33" s="297"/>
      <c r="E33" s="297"/>
      <c r="F33" s="297"/>
      <c r="G33" s="297"/>
      <c r="H33" s="297"/>
      <c r="I33" s="297"/>
      <c r="J33" s="298"/>
    </row>
    <row r="34" spans="1:12" ht="33.75" customHeight="1" thickTop="1" thickBot="1" x14ac:dyDescent="0.3">
      <c r="A34" s="294"/>
      <c r="B34" s="295"/>
      <c r="C34" s="299" t="s">
        <v>18</v>
      </c>
      <c r="D34" s="300"/>
      <c r="E34" s="301" t="s">
        <v>27</v>
      </c>
      <c r="F34" s="301"/>
      <c r="G34" s="301" t="s">
        <v>28</v>
      </c>
      <c r="H34" s="301"/>
      <c r="I34" s="301" t="s">
        <v>29</v>
      </c>
      <c r="J34" s="302"/>
    </row>
    <row r="35" spans="1:12" ht="15.75" thickTop="1" x14ac:dyDescent="0.25">
      <c r="A35" s="319" t="s">
        <v>4</v>
      </c>
      <c r="B35" s="320"/>
      <c r="C35" s="321">
        <v>6324</v>
      </c>
      <c r="D35" s="322"/>
      <c r="E35" s="323">
        <f>+E30</f>
        <v>202644.30000000002</v>
      </c>
      <c r="F35" s="324"/>
      <c r="G35" s="325">
        <v>2744616</v>
      </c>
      <c r="H35" s="326"/>
      <c r="I35" s="323">
        <v>2544365</v>
      </c>
      <c r="J35" s="327"/>
    </row>
    <row r="36" spans="1:12" x14ac:dyDescent="0.25">
      <c r="A36" s="328" t="s">
        <v>5</v>
      </c>
      <c r="B36" s="329"/>
      <c r="C36" s="330">
        <v>4958</v>
      </c>
      <c r="D36" s="331"/>
      <c r="E36" s="332">
        <f>+G30</f>
        <v>176333.75</v>
      </c>
      <c r="F36" s="333"/>
      <c r="G36" s="334">
        <v>1452694</v>
      </c>
      <c r="H36" s="335"/>
      <c r="I36" s="332">
        <v>1318520</v>
      </c>
      <c r="J36" s="336"/>
      <c r="L36" s="17"/>
    </row>
    <row r="37" spans="1:12" x14ac:dyDescent="0.25">
      <c r="A37" s="342" t="s">
        <v>19</v>
      </c>
      <c r="B37" s="343"/>
      <c r="C37" s="344"/>
      <c r="D37" s="345"/>
      <c r="E37" s="332"/>
      <c r="F37" s="333"/>
      <c r="G37" s="346"/>
      <c r="H37" s="335"/>
      <c r="I37" s="332"/>
      <c r="J37" s="336"/>
    </row>
    <row r="38" spans="1:12" ht="15.75" thickBot="1" x14ac:dyDescent="0.3">
      <c r="A38" s="347" t="s">
        <v>15</v>
      </c>
      <c r="B38" s="348"/>
      <c r="C38" s="349">
        <f>C35+C36+C37</f>
        <v>11282</v>
      </c>
      <c r="D38" s="350"/>
      <c r="E38" s="351">
        <f>E35+E36+E37</f>
        <v>378978.05000000005</v>
      </c>
      <c r="F38" s="352"/>
      <c r="G38" s="353">
        <f>G35+G36+G37</f>
        <v>4197310</v>
      </c>
      <c r="H38" s="354"/>
      <c r="I38" s="351">
        <f>I35+I36+I37</f>
        <v>3862885</v>
      </c>
      <c r="J38" s="355"/>
      <c r="L38" s="155"/>
    </row>
    <row r="39" spans="1:12" ht="15.75" thickBot="1" x14ac:dyDescent="0.3">
      <c r="A39" s="289"/>
      <c r="B39" s="290"/>
      <c r="C39" s="290"/>
      <c r="D39" s="290"/>
      <c r="E39" s="290"/>
      <c r="F39" s="290"/>
      <c r="G39" s="290"/>
      <c r="H39" s="290"/>
      <c r="I39" s="290"/>
      <c r="J39" s="291"/>
    </row>
    <row r="40" spans="1:12" ht="16.5" customHeight="1" thickBot="1" x14ac:dyDescent="0.3">
      <c r="A40" s="337" t="s">
        <v>20</v>
      </c>
      <c r="B40" s="338"/>
      <c r="C40" s="338"/>
      <c r="D40" s="338"/>
      <c r="E40" s="338"/>
      <c r="F40" s="338"/>
      <c r="G40" s="338"/>
      <c r="H40" s="338"/>
      <c r="I40" s="338"/>
      <c r="J40" s="339"/>
    </row>
    <row r="41" spans="1:12" ht="15" customHeight="1" thickTop="1" thickBot="1" x14ac:dyDescent="0.3">
      <c r="A41" s="340" t="s">
        <v>31</v>
      </c>
      <c r="B41" s="341"/>
      <c r="C41" s="297" t="s">
        <v>4</v>
      </c>
      <c r="D41" s="341"/>
      <c r="E41" s="255" t="s">
        <v>5</v>
      </c>
      <c r="F41" s="255"/>
      <c r="G41" s="255" t="s">
        <v>19</v>
      </c>
      <c r="H41" s="255"/>
      <c r="I41" s="255" t="s">
        <v>15</v>
      </c>
      <c r="J41" s="256"/>
      <c r="L41" s="156"/>
    </row>
    <row r="42" spans="1:12" ht="15.75" thickTop="1" x14ac:dyDescent="0.25">
      <c r="A42" s="361" t="s">
        <v>21</v>
      </c>
      <c r="B42" s="322"/>
      <c r="C42" s="362">
        <v>5</v>
      </c>
      <c r="D42" s="322"/>
      <c r="E42" s="363">
        <v>20</v>
      </c>
      <c r="F42" s="363"/>
      <c r="G42" s="363"/>
      <c r="H42" s="363"/>
      <c r="I42" s="364">
        <f>C42+E42+G42</f>
        <v>25</v>
      </c>
      <c r="J42" s="365"/>
    </row>
    <row r="43" spans="1:12" x14ac:dyDescent="0.25">
      <c r="A43" s="366" t="s">
        <v>22</v>
      </c>
      <c r="B43" s="345"/>
      <c r="C43" s="367">
        <v>1</v>
      </c>
      <c r="D43" s="345"/>
      <c r="E43" s="368">
        <v>2</v>
      </c>
      <c r="F43" s="368"/>
      <c r="G43" s="368"/>
      <c r="H43" s="368"/>
      <c r="I43" s="369">
        <f>C43+E43+G43</f>
        <v>3</v>
      </c>
      <c r="J43" s="370"/>
    </row>
    <row r="44" spans="1:12" ht="15.75" thickBot="1" x14ac:dyDescent="0.3">
      <c r="A44" s="356" t="s">
        <v>15</v>
      </c>
      <c r="B44" s="349"/>
      <c r="C44" s="357">
        <f>C42+C43</f>
        <v>6</v>
      </c>
      <c r="D44" s="350"/>
      <c r="E44" s="350">
        <f>E42+E43</f>
        <v>22</v>
      </c>
      <c r="F44" s="358"/>
      <c r="G44" s="358">
        <f>G42+G43</f>
        <v>0</v>
      </c>
      <c r="H44" s="358"/>
      <c r="I44" s="359">
        <f>I42+I43</f>
        <v>28</v>
      </c>
      <c r="J44" s="360"/>
    </row>
    <row r="45" spans="1:12" ht="15.75" thickBot="1" x14ac:dyDescent="0.3">
      <c r="A45" s="289"/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2" ht="16.5" thickBot="1" x14ac:dyDescent="0.3">
      <c r="A46" s="381" t="s">
        <v>23</v>
      </c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2" ht="15.75" thickTop="1" x14ac:dyDescent="0.25">
      <c r="A47" s="384" t="s">
        <v>24</v>
      </c>
      <c r="B47" s="385"/>
      <c r="C47" s="385"/>
      <c r="D47" s="385"/>
      <c r="E47" s="385"/>
      <c r="F47" s="386" t="s">
        <v>26</v>
      </c>
      <c r="G47" s="386"/>
      <c r="H47" s="386"/>
      <c r="I47" s="386"/>
      <c r="J47" s="386"/>
    </row>
    <row r="48" spans="1:12" x14ac:dyDescent="0.25">
      <c r="A48" s="372"/>
      <c r="B48" s="373"/>
      <c r="C48" s="373"/>
      <c r="D48" s="373"/>
      <c r="E48" s="373"/>
      <c r="F48" s="387"/>
      <c r="G48" s="387"/>
      <c r="H48" s="387"/>
      <c r="I48" s="387"/>
      <c r="J48" s="387"/>
    </row>
    <row r="49" spans="1:10" x14ac:dyDescent="0.25">
      <c r="A49" s="372"/>
      <c r="B49" s="373"/>
      <c r="C49" s="373"/>
      <c r="D49" s="373"/>
      <c r="E49" s="373"/>
      <c r="F49" s="373"/>
      <c r="G49" s="373"/>
      <c r="H49" s="373"/>
      <c r="I49" s="373"/>
      <c r="J49" s="387"/>
    </row>
    <row r="50" spans="1:10" x14ac:dyDescent="0.25">
      <c r="A50" s="372"/>
      <c r="B50" s="373"/>
      <c r="C50" s="373"/>
      <c r="D50" s="373"/>
      <c r="E50" s="373"/>
      <c r="F50" s="374"/>
      <c r="G50" s="374"/>
      <c r="H50" s="374"/>
      <c r="I50" s="374"/>
      <c r="J50" s="374"/>
    </row>
    <row r="51" spans="1:10" x14ac:dyDescent="0.25">
      <c r="A51" s="375" t="s">
        <v>25</v>
      </c>
      <c r="B51" s="376"/>
      <c r="C51" s="376"/>
      <c r="D51" s="376"/>
      <c r="E51" s="376"/>
      <c r="F51" s="377" t="s">
        <v>25</v>
      </c>
      <c r="G51" s="377"/>
      <c r="H51" s="377"/>
      <c r="I51" s="377"/>
      <c r="J51" s="377"/>
    </row>
    <row r="52" spans="1:10" ht="15.75" customHeight="1" thickBot="1" x14ac:dyDescent="0.3">
      <c r="A52" s="378" t="s">
        <v>53</v>
      </c>
      <c r="B52" s="379"/>
      <c r="C52" s="379"/>
      <c r="D52" s="379"/>
      <c r="E52" s="379"/>
      <c r="F52" s="379" t="s">
        <v>52</v>
      </c>
      <c r="G52" s="379"/>
      <c r="H52" s="379"/>
      <c r="I52" s="379"/>
      <c r="J52" s="380"/>
    </row>
    <row r="54" spans="1:10" x14ac:dyDescent="0.25">
      <c r="A54" s="371" t="s">
        <v>54</v>
      </c>
      <c r="B54" s="371"/>
      <c r="C54" s="371"/>
      <c r="D54" s="371"/>
      <c r="E54" s="371"/>
      <c r="F54" s="371"/>
      <c r="G54" s="371"/>
      <c r="H54" s="371"/>
      <c r="I54" s="371"/>
      <c r="J54" s="371"/>
    </row>
  </sheetData>
  <mergeCells count="138">
    <mergeCell ref="A54:J54"/>
    <mergeCell ref="A50:E50"/>
    <mergeCell ref="F50:J50"/>
    <mergeCell ref="A51:E51"/>
    <mergeCell ref="F51:J51"/>
    <mergeCell ref="A52:E52"/>
    <mergeCell ref="F52:J52"/>
    <mergeCell ref="A46:J46"/>
    <mergeCell ref="A47:E47"/>
    <mergeCell ref="F47:J47"/>
    <mergeCell ref="A48:E48"/>
    <mergeCell ref="F48:J48"/>
    <mergeCell ref="A49:J49"/>
    <mergeCell ref="A44:B44"/>
    <mergeCell ref="C44:D44"/>
    <mergeCell ref="E44:F44"/>
    <mergeCell ref="G44:H44"/>
    <mergeCell ref="I44:J44"/>
    <mergeCell ref="A45:J45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J39"/>
    <mergeCell ref="A40:J40"/>
    <mergeCell ref="A41:B41"/>
    <mergeCell ref="C41:D41"/>
    <mergeCell ref="E41:F41"/>
    <mergeCell ref="G41:H41"/>
    <mergeCell ref="I41:J41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1:J31"/>
    <mergeCell ref="A32:J32"/>
    <mergeCell ref="A33:B34"/>
    <mergeCell ref="C33:J33"/>
    <mergeCell ref="C34:D34"/>
    <mergeCell ref="E34:F34"/>
    <mergeCell ref="G34:H34"/>
    <mergeCell ref="I34:J34"/>
    <mergeCell ref="A29:D29"/>
    <mergeCell ref="E29:F29"/>
    <mergeCell ref="G29:H29"/>
    <mergeCell ref="I29:J29"/>
    <mergeCell ref="A30:D30"/>
    <mergeCell ref="E30:F30"/>
    <mergeCell ref="G30:H30"/>
    <mergeCell ref="I30:J30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23:D23"/>
    <mergeCell ref="E23:F23"/>
    <mergeCell ref="G23:H23"/>
    <mergeCell ref="I23:J23"/>
    <mergeCell ref="L23:N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</mergeCells>
  <printOptions horizontalCentered="1" verticalCentered="1"/>
  <pageMargins left="0" right="0" top="0" bottom="0" header="0" footer="0"/>
  <pageSetup scale="92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opLeftCell="A31" zoomScale="95" zoomScaleNormal="95" workbookViewId="0">
      <selection activeCell="L42" sqref="L42:L48"/>
    </sheetView>
  </sheetViews>
  <sheetFormatPr baseColWidth="10" defaultRowHeight="15" x14ac:dyDescent="0.25"/>
  <cols>
    <col min="4" max="4" width="11.42578125" customWidth="1"/>
    <col min="12" max="12" width="55.42578125" bestFit="1" customWidth="1"/>
    <col min="15" max="15" width="11.42578125" style="21"/>
  </cols>
  <sheetData>
    <row r="1" spans="1:14" ht="15.75" thickBot="1" x14ac:dyDescent="0.3"/>
    <row r="2" spans="1:14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4" x14ac:dyDescent="0.25">
      <c r="A3" s="2"/>
      <c r="J3" s="3"/>
    </row>
    <row r="4" spans="1:14" x14ac:dyDescent="0.25">
      <c r="A4" s="2"/>
      <c r="J4" s="3"/>
    </row>
    <row r="5" spans="1:14" x14ac:dyDescent="0.25">
      <c r="A5" s="2"/>
      <c r="J5" s="3"/>
    </row>
    <row r="6" spans="1:14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4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4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4" x14ac:dyDescent="0.25">
      <c r="A9" s="4" t="s">
        <v>146</v>
      </c>
      <c r="J9" s="3"/>
    </row>
    <row r="10" spans="1:14" x14ac:dyDescent="0.25">
      <c r="A10" s="4" t="s">
        <v>51</v>
      </c>
      <c r="J10" s="3"/>
    </row>
    <row r="11" spans="1:14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4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  <c r="L12" s="18"/>
      <c r="M12" s="18"/>
      <c r="N12" s="18"/>
    </row>
    <row r="13" spans="1:14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  <c r="L13" s="18"/>
      <c r="M13" s="18"/>
      <c r="N13" s="18"/>
    </row>
    <row r="14" spans="1:14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247729</v>
      </c>
      <c r="I14" s="415"/>
      <c r="J14" s="416"/>
      <c r="L14">
        <f>H14/80</f>
        <v>3096.6125000000002</v>
      </c>
    </row>
    <row r="15" spans="1:14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4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4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4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  <c r="L18" s="18"/>
      <c r="M18" s="18"/>
      <c r="N18" s="18"/>
    </row>
    <row r="19" spans="1:14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  <c r="L19" s="18"/>
      <c r="M19" s="17"/>
      <c r="N19" s="18"/>
    </row>
    <row r="20" spans="1:14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  <c r="L20" s="18"/>
      <c r="M20" s="17"/>
      <c r="N20" s="18"/>
    </row>
    <row r="21" spans="1:14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4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4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10">
        <f>SUM(H14:J22)</f>
        <v>247729</v>
      </c>
      <c r="I23" s="411"/>
      <c r="J23" s="412"/>
    </row>
    <row r="24" spans="1:14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4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</row>
    <row r="26" spans="1:14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</row>
    <row r="27" spans="1:14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</row>
    <row r="28" spans="1:14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</row>
    <row r="29" spans="1:14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4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4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4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5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5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</row>
    <row r="35" spans="1:15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</row>
    <row r="36" spans="1:15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</row>
    <row r="37" spans="1:15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247729</v>
      </c>
      <c r="I37" s="424"/>
      <c r="J37" s="425"/>
    </row>
    <row r="38" spans="1:15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  <c r="L38" s="18"/>
      <c r="M38" s="17"/>
      <c r="N38" s="18"/>
    </row>
    <row r="39" spans="1:15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  <c r="L39" s="18"/>
      <c r="M39" s="17"/>
      <c r="N39" s="18"/>
    </row>
    <row r="40" spans="1:15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  <c r="L40" s="18"/>
      <c r="M40" s="17"/>
      <c r="N40" s="18"/>
    </row>
    <row r="41" spans="1:15" ht="23.25" customHeight="1" thickTop="1" thickBot="1" x14ac:dyDescent="0.3">
      <c r="A41" s="294"/>
      <c r="B41" s="295"/>
      <c r="C41" s="421"/>
      <c r="D41" s="157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  <c r="L41" s="18"/>
      <c r="M41" s="17"/>
      <c r="N41" s="18"/>
    </row>
    <row r="42" spans="1:15" ht="15.75" thickTop="1" x14ac:dyDescent="0.25">
      <c r="A42" s="264" t="s">
        <v>41</v>
      </c>
      <c r="B42" s="265"/>
      <c r="C42" s="413"/>
      <c r="D42" s="12">
        <v>0</v>
      </c>
      <c r="E42" s="429">
        <v>0</v>
      </c>
      <c r="F42" s="324"/>
      <c r="G42" s="346">
        <v>0</v>
      </c>
      <c r="H42" s="335"/>
      <c r="I42" s="323">
        <v>0</v>
      </c>
      <c r="J42" s="327"/>
    </row>
    <row r="43" spans="1:15" x14ac:dyDescent="0.25">
      <c r="A43" s="269" t="s">
        <v>65</v>
      </c>
      <c r="B43" s="270"/>
      <c r="C43" s="388"/>
      <c r="D43" s="22">
        <v>3286</v>
      </c>
      <c r="E43" s="332">
        <v>247729</v>
      </c>
      <c r="F43" s="333"/>
      <c r="G43" s="334">
        <f>D43*2</f>
        <v>6572</v>
      </c>
      <c r="H43" s="335"/>
      <c r="I43" s="332">
        <f>E43*2</f>
        <v>495458</v>
      </c>
      <c r="J43" s="336"/>
      <c r="K43" s="23"/>
      <c r="L43" s="147"/>
      <c r="M43" s="147"/>
      <c r="N43" s="147"/>
      <c r="O43" s="154"/>
    </row>
    <row r="44" spans="1:15" s="21" customFormat="1" x14ac:dyDescent="0.25">
      <c r="A44" s="284" t="s">
        <v>43</v>
      </c>
      <c r="B44" s="285"/>
      <c r="C44" s="417"/>
      <c r="D44" s="13">
        <v>0</v>
      </c>
      <c r="E44" s="332">
        <v>0</v>
      </c>
      <c r="F44" s="333"/>
      <c r="G44" s="334">
        <f t="shared" ref="G44" si="0">D44*2</f>
        <v>0</v>
      </c>
      <c r="H44" s="335"/>
      <c r="I44" s="332">
        <f t="shared" ref="I44" si="1">E44*2</f>
        <v>0</v>
      </c>
      <c r="J44" s="336"/>
      <c r="K44"/>
      <c r="L44" s="148"/>
      <c r="M44" s="147"/>
      <c r="N44" s="147"/>
      <c r="O44" s="154"/>
    </row>
    <row r="45" spans="1:15" s="21" customFormat="1" ht="15.75" thickBot="1" x14ac:dyDescent="0.3">
      <c r="A45" s="399" t="s">
        <v>15</v>
      </c>
      <c r="B45" s="400"/>
      <c r="C45" s="400"/>
      <c r="D45" s="158">
        <f>SUM(D42:D44)</f>
        <v>3286</v>
      </c>
      <c r="E45" s="394">
        <f>SUM(E42:F44)</f>
        <v>247729</v>
      </c>
      <c r="F45" s="395"/>
      <c r="G45" s="396">
        <f>SUM(G42:H44)</f>
        <v>6572</v>
      </c>
      <c r="H45" s="397"/>
      <c r="I45" s="394">
        <f>SUM(I42:J44)</f>
        <v>495458</v>
      </c>
      <c r="J45" s="398"/>
      <c r="K45"/>
      <c r="L45" s="23"/>
      <c r="M45"/>
      <c r="N45"/>
    </row>
    <row r="46" spans="1:15" ht="15.75" thickBot="1" x14ac:dyDescent="0.3">
      <c r="A46" s="289"/>
      <c r="B46" s="290"/>
      <c r="C46" s="290"/>
      <c r="D46" s="290"/>
      <c r="E46" s="290"/>
      <c r="F46" s="290"/>
      <c r="G46" s="290"/>
      <c r="H46" s="290"/>
      <c r="I46" s="290"/>
      <c r="J46" s="291"/>
    </row>
    <row r="47" spans="1:15" ht="16.5" customHeight="1" thickBot="1" x14ac:dyDescent="0.3">
      <c r="A47" s="390" t="s">
        <v>20</v>
      </c>
      <c r="B47" s="391"/>
      <c r="C47" s="391"/>
      <c r="D47" s="391"/>
      <c r="E47" s="391"/>
      <c r="F47" s="391"/>
      <c r="G47" s="391"/>
      <c r="H47" s="391"/>
      <c r="I47" s="391"/>
      <c r="J47" s="392"/>
    </row>
    <row r="48" spans="1:15" ht="27" customHeight="1" thickTop="1" thickBot="1" x14ac:dyDescent="0.3">
      <c r="A48" s="340" t="s">
        <v>47</v>
      </c>
      <c r="B48" s="297"/>
      <c r="C48" s="297"/>
      <c r="D48" s="341"/>
      <c r="E48" s="393" t="s">
        <v>48</v>
      </c>
      <c r="F48" s="300"/>
      <c r="G48" s="301" t="s">
        <v>49</v>
      </c>
      <c r="H48" s="301"/>
      <c r="I48" s="301" t="s">
        <v>50</v>
      </c>
      <c r="J48" s="302"/>
    </row>
    <row r="49" spans="1:10" ht="15.75" thickTop="1" x14ac:dyDescent="0.25">
      <c r="A49" s="269" t="s">
        <v>21</v>
      </c>
      <c r="B49" s="270"/>
      <c r="C49" s="270"/>
      <c r="D49" s="388"/>
      <c r="E49" s="362"/>
      <c r="F49" s="322"/>
      <c r="G49" s="363"/>
      <c r="H49" s="363"/>
      <c r="I49" s="363"/>
      <c r="J49" s="434"/>
    </row>
    <row r="50" spans="1:10" x14ac:dyDescent="0.25">
      <c r="A50" s="269" t="s">
        <v>22</v>
      </c>
      <c r="B50" s="270"/>
      <c r="C50" s="270"/>
      <c r="D50" s="388"/>
      <c r="E50" s="367"/>
      <c r="F50" s="345"/>
      <c r="G50" s="368"/>
      <c r="H50" s="368"/>
      <c r="I50" s="368"/>
      <c r="J50" s="389"/>
    </row>
    <row r="51" spans="1:10" ht="15.75" thickBot="1" x14ac:dyDescent="0.3">
      <c r="A51" s="399" t="s">
        <v>15</v>
      </c>
      <c r="B51" s="400"/>
      <c r="C51" s="400"/>
      <c r="D51" s="430"/>
      <c r="E51" s="400">
        <f>E49+E50</f>
        <v>0</v>
      </c>
      <c r="F51" s="430"/>
      <c r="G51" s="430">
        <f>G49+G50</f>
        <v>0</v>
      </c>
      <c r="H51" s="432"/>
      <c r="I51" s="432">
        <f>I49+I50</f>
        <v>0</v>
      </c>
      <c r="J51" s="433"/>
    </row>
    <row r="52" spans="1:10" ht="15.75" thickBot="1" x14ac:dyDescent="0.3">
      <c r="A52" s="289"/>
      <c r="B52" s="290"/>
      <c r="C52" s="290"/>
      <c r="D52" s="290"/>
      <c r="E52" s="290"/>
      <c r="F52" s="290"/>
      <c r="G52" s="290"/>
      <c r="H52" s="290"/>
      <c r="I52" s="290"/>
      <c r="J52" s="291"/>
    </row>
    <row r="53" spans="1:10" ht="16.5" customHeight="1" thickBot="1" x14ac:dyDescent="0.3">
      <c r="A53" s="381" t="s">
        <v>23</v>
      </c>
      <c r="B53" s="382"/>
      <c r="C53" s="382"/>
      <c r="D53" s="382"/>
      <c r="E53" s="382"/>
      <c r="F53" s="382"/>
      <c r="G53" s="382"/>
      <c r="H53" s="382"/>
      <c r="I53" s="382"/>
      <c r="J53" s="383"/>
    </row>
    <row r="54" spans="1:10" ht="15.75" customHeight="1" thickTop="1" x14ac:dyDescent="0.25">
      <c r="A54" s="384" t="s">
        <v>24</v>
      </c>
      <c r="B54" s="385"/>
      <c r="C54" s="385"/>
      <c r="D54" s="385"/>
      <c r="E54" s="385"/>
      <c r="F54" s="385" t="s">
        <v>26</v>
      </c>
      <c r="G54" s="385"/>
      <c r="H54" s="385"/>
      <c r="I54" s="385"/>
      <c r="J54" s="386"/>
    </row>
    <row r="55" spans="1:10" x14ac:dyDescent="0.25">
      <c r="A55" s="372"/>
      <c r="B55" s="373"/>
      <c r="C55" s="373"/>
      <c r="D55" s="373"/>
      <c r="E55" s="373"/>
      <c r="F55" s="373"/>
      <c r="G55" s="373"/>
      <c r="H55" s="373"/>
      <c r="I55" s="373"/>
      <c r="J55" s="387"/>
    </row>
    <row r="56" spans="1:10" x14ac:dyDescent="0.25">
      <c r="A56" s="372"/>
      <c r="B56" s="373"/>
      <c r="C56" s="373"/>
      <c r="D56" s="373"/>
      <c r="E56" s="373"/>
      <c r="F56" s="373"/>
      <c r="G56" s="373"/>
      <c r="H56" s="373"/>
      <c r="I56" s="373"/>
      <c r="J56" s="387"/>
    </row>
    <row r="57" spans="1:10" x14ac:dyDescent="0.25">
      <c r="A57" s="372"/>
      <c r="B57" s="373"/>
      <c r="C57" s="373"/>
      <c r="D57" s="373"/>
      <c r="E57" s="373"/>
      <c r="F57" s="431"/>
      <c r="G57" s="431"/>
      <c r="H57" s="431"/>
      <c r="I57" s="431"/>
      <c r="J57" s="374"/>
    </row>
    <row r="58" spans="1:10" ht="15" customHeight="1" x14ac:dyDescent="0.25">
      <c r="A58" s="375" t="s">
        <v>25</v>
      </c>
      <c r="B58" s="376"/>
      <c r="C58" s="376"/>
      <c r="D58" s="376"/>
      <c r="E58" s="376"/>
      <c r="F58" s="376" t="s">
        <v>25</v>
      </c>
      <c r="G58" s="376"/>
      <c r="H58" s="376"/>
      <c r="I58" s="376"/>
      <c r="J58" s="377"/>
    </row>
    <row r="59" spans="1:10" ht="15.75" customHeight="1" thickBot="1" x14ac:dyDescent="0.3">
      <c r="A59" s="378" t="s">
        <v>53</v>
      </c>
      <c r="B59" s="379"/>
      <c r="C59" s="379"/>
      <c r="D59" s="379"/>
      <c r="E59" s="379"/>
      <c r="F59" s="379" t="s">
        <v>52</v>
      </c>
      <c r="G59" s="379"/>
      <c r="H59" s="379"/>
      <c r="I59" s="379"/>
      <c r="J59" s="380"/>
    </row>
    <row r="61" spans="1:10" x14ac:dyDescent="0.25">
      <c r="A61" s="371" t="s">
        <v>54</v>
      </c>
      <c r="B61" s="371"/>
      <c r="C61" s="371"/>
      <c r="D61" s="371"/>
      <c r="E61" s="371"/>
      <c r="F61" s="371"/>
      <c r="G61" s="371"/>
      <c r="H61" s="371"/>
      <c r="I61" s="371"/>
      <c r="J61" s="371"/>
    </row>
  </sheetData>
  <mergeCells count="107">
    <mergeCell ref="A61:J61"/>
    <mergeCell ref="A56:J56"/>
    <mergeCell ref="A57:E57"/>
    <mergeCell ref="F57:J57"/>
    <mergeCell ref="A58:E58"/>
    <mergeCell ref="F58:J58"/>
    <mergeCell ref="A59:E59"/>
    <mergeCell ref="F59:J59"/>
    <mergeCell ref="A52:J52"/>
    <mergeCell ref="A53:J53"/>
    <mergeCell ref="A54:E54"/>
    <mergeCell ref="F54:J54"/>
    <mergeCell ref="A55:E55"/>
    <mergeCell ref="F55:J55"/>
    <mergeCell ref="A50:D50"/>
    <mergeCell ref="E50:F50"/>
    <mergeCell ref="G50:H50"/>
    <mergeCell ref="I50:J50"/>
    <mergeCell ref="A51:D51"/>
    <mergeCell ref="E51:F51"/>
    <mergeCell ref="G51:H51"/>
    <mergeCell ref="I51:J51"/>
    <mergeCell ref="A48:D48"/>
    <mergeCell ref="E48:F48"/>
    <mergeCell ref="G48:H48"/>
    <mergeCell ref="I48:J48"/>
    <mergeCell ref="A49:D49"/>
    <mergeCell ref="E49:F49"/>
    <mergeCell ref="G49:H49"/>
    <mergeCell ref="I49:J49"/>
    <mergeCell ref="A45:C45"/>
    <mergeCell ref="E45:F45"/>
    <mergeCell ref="G45:H45"/>
    <mergeCell ref="I45:J45"/>
    <mergeCell ref="A46:J46"/>
    <mergeCell ref="A47:J47"/>
    <mergeCell ref="A43:C43"/>
    <mergeCell ref="E43:F43"/>
    <mergeCell ref="G43:H43"/>
    <mergeCell ref="I43:J43"/>
    <mergeCell ref="A44:C44"/>
    <mergeCell ref="E44:F44"/>
    <mergeCell ref="G44:H44"/>
    <mergeCell ref="I44:J44"/>
    <mergeCell ref="A40:C41"/>
    <mergeCell ref="D40:J40"/>
    <mergeCell ref="E41:F41"/>
    <mergeCell ref="G41:H41"/>
    <mergeCell ref="I41:J41"/>
    <mergeCell ref="A42:C42"/>
    <mergeCell ref="E42:F42"/>
    <mergeCell ref="G42:H42"/>
    <mergeCell ref="I42:J42"/>
    <mergeCell ref="A36:G36"/>
    <mergeCell ref="H36:J36"/>
    <mergeCell ref="A37:G37"/>
    <mergeCell ref="H37:J37"/>
    <mergeCell ref="A38:J38"/>
    <mergeCell ref="A39:J39"/>
    <mergeCell ref="A33:G33"/>
    <mergeCell ref="H33:J33"/>
    <mergeCell ref="A34:G34"/>
    <mergeCell ref="H34:J34"/>
    <mergeCell ref="A35:G35"/>
    <mergeCell ref="H35:J35"/>
    <mergeCell ref="A30:G30"/>
    <mergeCell ref="H30:J30"/>
    <mergeCell ref="A31:G31"/>
    <mergeCell ref="H31:J31"/>
    <mergeCell ref="A32:G32"/>
    <mergeCell ref="H32:J32"/>
    <mergeCell ref="A27:G27"/>
    <mergeCell ref="H27:J27"/>
    <mergeCell ref="A28:G28"/>
    <mergeCell ref="H28:J28"/>
    <mergeCell ref="A29:G29"/>
    <mergeCell ref="H29:J29"/>
    <mergeCell ref="A24:J24"/>
    <mergeCell ref="A25:J25"/>
    <mergeCell ref="A26:G26"/>
    <mergeCell ref="H26:J26"/>
    <mergeCell ref="A20:G20"/>
    <mergeCell ref="H20:J20"/>
    <mergeCell ref="A21:G21"/>
    <mergeCell ref="H21:J21"/>
    <mergeCell ref="A22:G22"/>
    <mergeCell ref="H22:J22"/>
    <mergeCell ref="A19:G19"/>
    <mergeCell ref="H19:J19"/>
    <mergeCell ref="A14:G14"/>
    <mergeCell ref="H14:J14"/>
    <mergeCell ref="A15:G15"/>
    <mergeCell ref="H15:J15"/>
    <mergeCell ref="A16:G16"/>
    <mergeCell ref="H16:J16"/>
    <mergeCell ref="A23:G23"/>
    <mergeCell ref="H23:J23"/>
    <mergeCell ref="A6:J6"/>
    <mergeCell ref="A7:J7"/>
    <mergeCell ref="A8:J8"/>
    <mergeCell ref="A12:J12"/>
    <mergeCell ref="A13:G13"/>
    <mergeCell ref="H13:J13"/>
    <mergeCell ref="A17:G17"/>
    <mergeCell ref="H17:J17"/>
    <mergeCell ref="A18:G18"/>
    <mergeCell ref="H18:J18"/>
  </mergeCells>
  <printOptions horizontalCentered="1" verticalCentered="1"/>
  <pageMargins left="0" right="0" top="0" bottom="0" header="0" footer="0"/>
  <pageSetup scale="85" orientation="portrait" horizontalDpi="360" verticalDpi="36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zoomScaleNormal="100" workbookViewId="0">
      <selection activeCell="L23" sqref="L23:N23"/>
    </sheetView>
  </sheetViews>
  <sheetFormatPr baseColWidth="10" defaultRowHeight="15" x14ac:dyDescent="0.25"/>
  <cols>
    <col min="12" max="12" width="11.42578125" style="18"/>
  </cols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147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244"/>
      <c r="F14" s="244"/>
      <c r="G14" s="244"/>
      <c r="H14" s="244"/>
      <c r="I14" s="245">
        <f t="shared" ref="I14:I19" si="0">E14+G14</f>
        <v>0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4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</row>
    <row r="18" spans="1:14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</row>
    <row r="19" spans="1:14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</row>
    <row r="20" spans="1:14" ht="15.75" thickBot="1" x14ac:dyDescent="0.3">
      <c r="A20" s="272" t="s">
        <v>13</v>
      </c>
      <c r="B20" s="273"/>
      <c r="C20" s="273"/>
      <c r="D20" s="274"/>
      <c r="E20" s="275">
        <f>SUM(E14:F19)</f>
        <v>0</v>
      </c>
      <c r="F20" s="276"/>
      <c r="G20" s="275">
        <f>SUM(G14:H19)</f>
        <v>0</v>
      </c>
      <c r="H20" s="276"/>
      <c r="I20" s="275">
        <f>SUM(I14:J19)</f>
        <v>0</v>
      </c>
      <c r="J20" s="277"/>
    </row>
    <row r="21" spans="1:14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</row>
    <row r="22" spans="1:14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</row>
    <row r="23" spans="1:14" ht="15.75" thickTop="1" x14ac:dyDescent="0.25">
      <c r="A23" s="264" t="s">
        <v>7</v>
      </c>
      <c r="B23" s="265"/>
      <c r="C23" s="265"/>
      <c r="D23" s="265"/>
      <c r="E23" s="266"/>
      <c r="F23" s="266"/>
      <c r="G23" s="266"/>
      <c r="H23" s="266"/>
      <c r="I23" s="267">
        <f>E23+G23</f>
        <v>0</v>
      </c>
      <c r="J23" s="268"/>
      <c r="L23" s="438"/>
      <c r="M23" s="438"/>
      <c r="N23" s="438"/>
    </row>
    <row r="24" spans="1:14" x14ac:dyDescent="0.25">
      <c r="A24" s="269" t="s">
        <v>8</v>
      </c>
      <c r="B24" s="270"/>
      <c r="C24" s="270"/>
      <c r="D24" s="270"/>
      <c r="E24" s="271"/>
      <c r="F24" s="271"/>
      <c r="G24" s="271"/>
      <c r="H24" s="271"/>
      <c r="I24" s="262">
        <f>E24+G24</f>
        <v>0</v>
      </c>
      <c r="J24" s="263"/>
      <c r="K24" s="23"/>
    </row>
    <row r="25" spans="1:14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</row>
    <row r="26" spans="1:14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</row>
    <row r="27" spans="1:14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  <c r="K27" s="133"/>
      <c r="L27" s="17"/>
    </row>
    <row r="28" spans="1:14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</row>
    <row r="29" spans="1:14" ht="15.75" thickBot="1" x14ac:dyDescent="0.3">
      <c r="A29" s="303" t="s">
        <v>13</v>
      </c>
      <c r="B29" s="304"/>
      <c r="C29" s="304"/>
      <c r="D29" s="305"/>
      <c r="E29" s="306">
        <f>SUM(E23:F28)</f>
        <v>0</v>
      </c>
      <c r="F29" s="307"/>
      <c r="G29" s="308">
        <f>SUM(G23:H28)</f>
        <v>0</v>
      </c>
      <c r="H29" s="309"/>
      <c r="I29" s="310">
        <f>SUM(I23:J28)</f>
        <v>0</v>
      </c>
      <c r="J29" s="307"/>
      <c r="L29" s="17"/>
    </row>
    <row r="30" spans="1:14" ht="15.75" thickBot="1" x14ac:dyDescent="0.3">
      <c r="A30" s="311" t="s">
        <v>15</v>
      </c>
      <c r="B30" s="312"/>
      <c r="C30" s="312"/>
      <c r="D30" s="313"/>
      <c r="E30" s="314">
        <f>E20+E29</f>
        <v>0</v>
      </c>
      <c r="F30" s="315"/>
      <c r="G30" s="316">
        <f>G20+G29</f>
        <v>0</v>
      </c>
      <c r="H30" s="317"/>
      <c r="I30" s="318">
        <f>E30+G30</f>
        <v>0</v>
      </c>
      <c r="J30" s="315"/>
      <c r="L30" s="155"/>
    </row>
    <row r="31" spans="1:14" ht="15.75" thickBot="1" x14ac:dyDescent="0.3">
      <c r="A31" s="289"/>
      <c r="B31" s="290"/>
      <c r="C31" s="290"/>
      <c r="D31" s="290"/>
      <c r="E31" s="290"/>
      <c r="F31" s="290"/>
      <c r="G31" s="290"/>
      <c r="H31" s="290"/>
      <c r="I31" s="290"/>
      <c r="J31" s="291"/>
    </row>
    <row r="32" spans="1:14" ht="16.5" customHeight="1" thickBot="1" x14ac:dyDescent="0.3">
      <c r="A32" s="251" t="s">
        <v>16</v>
      </c>
      <c r="B32" s="252"/>
      <c r="C32" s="252"/>
      <c r="D32" s="252"/>
      <c r="E32" s="252"/>
      <c r="F32" s="252"/>
      <c r="G32" s="252"/>
      <c r="H32" s="252"/>
      <c r="I32" s="252"/>
      <c r="J32" s="253"/>
    </row>
    <row r="33" spans="1:12" ht="17.25" customHeight="1" thickTop="1" thickBot="1" x14ac:dyDescent="0.3">
      <c r="A33" s="292" t="s">
        <v>17</v>
      </c>
      <c r="B33" s="293"/>
      <c r="C33" s="296" t="s">
        <v>2</v>
      </c>
      <c r="D33" s="297"/>
      <c r="E33" s="297"/>
      <c r="F33" s="297"/>
      <c r="G33" s="297"/>
      <c r="H33" s="297"/>
      <c r="I33" s="297"/>
      <c r="J33" s="298"/>
    </row>
    <row r="34" spans="1:12" ht="33.75" customHeight="1" thickTop="1" thickBot="1" x14ac:dyDescent="0.3">
      <c r="A34" s="294"/>
      <c r="B34" s="295"/>
      <c r="C34" s="299" t="s">
        <v>18</v>
      </c>
      <c r="D34" s="300"/>
      <c r="E34" s="301" t="s">
        <v>27</v>
      </c>
      <c r="F34" s="301"/>
      <c r="G34" s="301" t="s">
        <v>28</v>
      </c>
      <c r="H34" s="301"/>
      <c r="I34" s="301" t="s">
        <v>29</v>
      </c>
      <c r="J34" s="302"/>
    </row>
    <row r="35" spans="1:12" ht="15.75" thickTop="1" x14ac:dyDescent="0.25">
      <c r="A35" s="319" t="s">
        <v>4</v>
      </c>
      <c r="B35" s="320"/>
      <c r="C35" s="321">
        <v>6324</v>
      </c>
      <c r="D35" s="322"/>
      <c r="E35" s="323">
        <f>+E30</f>
        <v>0</v>
      </c>
      <c r="F35" s="324"/>
      <c r="G35" s="325">
        <v>2744616</v>
      </c>
      <c r="H35" s="326"/>
      <c r="I35" s="323">
        <v>2544365</v>
      </c>
      <c r="J35" s="327"/>
    </row>
    <row r="36" spans="1:12" x14ac:dyDescent="0.25">
      <c r="A36" s="328" t="s">
        <v>5</v>
      </c>
      <c r="B36" s="329"/>
      <c r="C36" s="330">
        <v>4958</v>
      </c>
      <c r="D36" s="331"/>
      <c r="E36" s="332">
        <f>+G30</f>
        <v>0</v>
      </c>
      <c r="F36" s="333"/>
      <c r="G36" s="334">
        <v>1452694</v>
      </c>
      <c r="H36" s="335"/>
      <c r="I36" s="332">
        <v>1318520</v>
      </c>
      <c r="J36" s="336"/>
      <c r="L36" s="17"/>
    </row>
    <row r="37" spans="1:12" x14ac:dyDescent="0.25">
      <c r="A37" s="342" t="s">
        <v>19</v>
      </c>
      <c r="B37" s="343"/>
      <c r="C37" s="344"/>
      <c r="D37" s="345"/>
      <c r="E37" s="332"/>
      <c r="F37" s="333"/>
      <c r="G37" s="346"/>
      <c r="H37" s="335"/>
      <c r="I37" s="332"/>
      <c r="J37" s="336"/>
    </row>
    <row r="38" spans="1:12" ht="15.75" thickBot="1" x14ac:dyDescent="0.3">
      <c r="A38" s="347" t="s">
        <v>15</v>
      </c>
      <c r="B38" s="348"/>
      <c r="C38" s="349">
        <f>C35+C36+C37</f>
        <v>11282</v>
      </c>
      <c r="D38" s="350"/>
      <c r="E38" s="351">
        <f>E35+E36+E37</f>
        <v>0</v>
      </c>
      <c r="F38" s="352"/>
      <c r="G38" s="353">
        <f>G35+G36+G37</f>
        <v>4197310</v>
      </c>
      <c r="H38" s="354"/>
      <c r="I38" s="351">
        <f>I35+I36+I37</f>
        <v>3862885</v>
      </c>
      <c r="J38" s="355"/>
      <c r="L38" s="155"/>
    </row>
    <row r="39" spans="1:12" ht="15.75" thickBot="1" x14ac:dyDescent="0.3">
      <c r="A39" s="289"/>
      <c r="B39" s="290"/>
      <c r="C39" s="290"/>
      <c r="D39" s="290"/>
      <c r="E39" s="290"/>
      <c r="F39" s="290"/>
      <c r="G39" s="290"/>
      <c r="H39" s="290"/>
      <c r="I39" s="290"/>
      <c r="J39" s="291"/>
    </row>
    <row r="40" spans="1:12" ht="16.5" customHeight="1" thickBot="1" x14ac:dyDescent="0.3">
      <c r="A40" s="337" t="s">
        <v>20</v>
      </c>
      <c r="B40" s="338"/>
      <c r="C40" s="338"/>
      <c r="D40" s="338"/>
      <c r="E40" s="338"/>
      <c r="F40" s="338"/>
      <c r="G40" s="338"/>
      <c r="H40" s="338"/>
      <c r="I40" s="338"/>
      <c r="J40" s="339"/>
    </row>
    <row r="41" spans="1:12" ht="15" customHeight="1" thickTop="1" thickBot="1" x14ac:dyDescent="0.3">
      <c r="A41" s="340" t="s">
        <v>31</v>
      </c>
      <c r="B41" s="341"/>
      <c r="C41" s="297" t="s">
        <v>4</v>
      </c>
      <c r="D41" s="341"/>
      <c r="E41" s="255" t="s">
        <v>5</v>
      </c>
      <c r="F41" s="255"/>
      <c r="G41" s="255" t="s">
        <v>19</v>
      </c>
      <c r="H41" s="255"/>
      <c r="I41" s="255" t="s">
        <v>15</v>
      </c>
      <c r="J41" s="256"/>
      <c r="L41" s="156"/>
    </row>
    <row r="42" spans="1:12" ht="15.75" thickTop="1" x14ac:dyDescent="0.25">
      <c r="A42" s="361" t="s">
        <v>21</v>
      </c>
      <c r="B42" s="322"/>
      <c r="C42" s="362">
        <v>12</v>
      </c>
      <c r="D42" s="322"/>
      <c r="E42" s="363">
        <v>13</v>
      </c>
      <c r="F42" s="363"/>
      <c r="G42" s="363"/>
      <c r="H42" s="363"/>
      <c r="I42" s="364">
        <f>C42+E42+G42</f>
        <v>25</v>
      </c>
      <c r="J42" s="365"/>
    </row>
    <row r="43" spans="1:12" x14ac:dyDescent="0.25">
      <c r="A43" s="366" t="s">
        <v>22</v>
      </c>
      <c r="B43" s="345"/>
      <c r="C43" s="367">
        <v>4</v>
      </c>
      <c r="D43" s="345"/>
      <c r="E43" s="368"/>
      <c r="F43" s="368"/>
      <c r="G43" s="368"/>
      <c r="H43" s="368"/>
      <c r="I43" s="369">
        <f>C43+E43+G43</f>
        <v>4</v>
      </c>
      <c r="J43" s="370"/>
    </row>
    <row r="44" spans="1:12" ht="15.75" thickBot="1" x14ac:dyDescent="0.3">
      <c r="A44" s="356" t="s">
        <v>15</v>
      </c>
      <c r="B44" s="349"/>
      <c r="C44" s="357">
        <f>C42+C43</f>
        <v>16</v>
      </c>
      <c r="D44" s="350"/>
      <c r="E44" s="350">
        <f>E42+E43</f>
        <v>13</v>
      </c>
      <c r="F44" s="358"/>
      <c r="G44" s="358">
        <f>G42+G43</f>
        <v>0</v>
      </c>
      <c r="H44" s="358"/>
      <c r="I44" s="359">
        <f>I42+I43</f>
        <v>29</v>
      </c>
      <c r="J44" s="360"/>
    </row>
    <row r="45" spans="1:12" ht="15.75" thickBot="1" x14ac:dyDescent="0.3">
      <c r="A45" s="289"/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2" ht="16.5" thickBot="1" x14ac:dyDescent="0.3">
      <c r="A46" s="381" t="s">
        <v>23</v>
      </c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2" ht="15.75" thickTop="1" x14ac:dyDescent="0.25">
      <c r="A47" s="384" t="s">
        <v>24</v>
      </c>
      <c r="B47" s="385"/>
      <c r="C47" s="385"/>
      <c r="D47" s="385"/>
      <c r="E47" s="385"/>
      <c r="F47" s="386" t="s">
        <v>26</v>
      </c>
      <c r="G47" s="386"/>
      <c r="H47" s="386"/>
      <c r="I47" s="386"/>
      <c r="J47" s="386"/>
    </row>
    <row r="48" spans="1:12" x14ac:dyDescent="0.25">
      <c r="A48" s="372"/>
      <c r="B48" s="373"/>
      <c r="C48" s="373"/>
      <c r="D48" s="373"/>
      <c r="E48" s="373"/>
      <c r="F48" s="387"/>
      <c r="G48" s="387"/>
      <c r="H48" s="387"/>
      <c r="I48" s="387"/>
      <c r="J48" s="387"/>
    </row>
    <row r="49" spans="1:10" x14ac:dyDescent="0.25">
      <c r="A49" s="372"/>
      <c r="B49" s="373"/>
      <c r="C49" s="373"/>
      <c r="D49" s="373"/>
      <c r="E49" s="373"/>
      <c r="F49" s="373"/>
      <c r="G49" s="373"/>
      <c r="H49" s="373"/>
      <c r="I49" s="373"/>
      <c r="J49" s="387"/>
    </row>
    <row r="50" spans="1:10" x14ac:dyDescent="0.25">
      <c r="A50" s="372"/>
      <c r="B50" s="373"/>
      <c r="C50" s="373"/>
      <c r="D50" s="373"/>
      <c r="E50" s="373"/>
      <c r="F50" s="374"/>
      <c r="G50" s="374"/>
      <c r="H50" s="374"/>
      <c r="I50" s="374"/>
      <c r="J50" s="374"/>
    </row>
    <row r="51" spans="1:10" x14ac:dyDescent="0.25">
      <c r="A51" s="375" t="s">
        <v>25</v>
      </c>
      <c r="B51" s="376"/>
      <c r="C51" s="376"/>
      <c r="D51" s="376"/>
      <c r="E51" s="376"/>
      <c r="F51" s="377" t="s">
        <v>25</v>
      </c>
      <c r="G51" s="377"/>
      <c r="H51" s="377"/>
      <c r="I51" s="377"/>
      <c r="J51" s="377"/>
    </row>
    <row r="52" spans="1:10" ht="15.75" customHeight="1" thickBot="1" x14ac:dyDescent="0.3">
      <c r="A52" s="378" t="s">
        <v>53</v>
      </c>
      <c r="B52" s="379"/>
      <c r="C52" s="379"/>
      <c r="D52" s="379"/>
      <c r="E52" s="379"/>
      <c r="F52" s="379" t="s">
        <v>52</v>
      </c>
      <c r="G52" s="379"/>
      <c r="H52" s="379"/>
      <c r="I52" s="379"/>
      <c r="J52" s="380"/>
    </row>
    <row r="54" spans="1:10" x14ac:dyDescent="0.25">
      <c r="A54" s="371" t="s">
        <v>54</v>
      </c>
      <c r="B54" s="371"/>
      <c r="C54" s="371"/>
      <c r="D54" s="371"/>
      <c r="E54" s="371"/>
      <c r="F54" s="371"/>
      <c r="G54" s="371"/>
      <c r="H54" s="371"/>
      <c r="I54" s="371"/>
      <c r="J54" s="371"/>
    </row>
  </sheetData>
  <mergeCells count="138">
    <mergeCell ref="A54:J54"/>
    <mergeCell ref="A50:E50"/>
    <mergeCell ref="F50:J50"/>
    <mergeCell ref="A51:E51"/>
    <mergeCell ref="F51:J51"/>
    <mergeCell ref="A52:E52"/>
    <mergeCell ref="F52:J52"/>
    <mergeCell ref="A46:J46"/>
    <mergeCell ref="A47:E47"/>
    <mergeCell ref="F47:J47"/>
    <mergeCell ref="A48:E48"/>
    <mergeCell ref="F48:J48"/>
    <mergeCell ref="A49:J49"/>
    <mergeCell ref="A44:B44"/>
    <mergeCell ref="C44:D44"/>
    <mergeCell ref="E44:F44"/>
    <mergeCell ref="G44:H44"/>
    <mergeCell ref="I44:J44"/>
    <mergeCell ref="A45:J45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J39"/>
    <mergeCell ref="A40:J40"/>
    <mergeCell ref="A41:B41"/>
    <mergeCell ref="C41:D41"/>
    <mergeCell ref="E41:F41"/>
    <mergeCell ref="G41:H41"/>
    <mergeCell ref="I41:J41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1:J31"/>
    <mergeCell ref="A32:J32"/>
    <mergeCell ref="A33:B34"/>
    <mergeCell ref="C33:J33"/>
    <mergeCell ref="C34:D34"/>
    <mergeCell ref="E34:F34"/>
    <mergeCell ref="G34:H34"/>
    <mergeCell ref="I34:J34"/>
    <mergeCell ref="A29:D29"/>
    <mergeCell ref="E29:F29"/>
    <mergeCell ref="G29:H29"/>
    <mergeCell ref="I29:J29"/>
    <mergeCell ref="A30:D30"/>
    <mergeCell ref="E30:F30"/>
    <mergeCell ref="G30:H30"/>
    <mergeCell ref="I30:J30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23:D23"/>
    <mergeCell ref="E23:F23"/>
    <mergeCell ref="G23:H23"/>
    <mergeCell ref="I23:J23"/>
    <mergeCell ref="L23:N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</mergeCells>
  <printOptions horizontalCentered="1" verticalCentered="1"/>
  <pageMargins left="0" right="0" top="0" bottom="0" header="0" footer="0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4:AR49"/>
  <sheetViews>
    <sheetView topLeftCell="A19" zoomScaleNormal="100" workbookViewId="0">
      <selection activeCell="I38" sqref="I38:J38"/>
    </sheetView>
  </sheetViews>
  <sheetFormatPr baseColWidth="10" defaultRowHeight="15" x14ac:dyDescent="0.25"/>
  <cols>
    <col min="1" max="5" width="2.7109375" customWidth="1"/>
    <col min="6" max="6" width="3.42578125" customWidth="1"/>
    <col min="7" max="37" width="2.7109375" customWidth="1"/>
    <col min="38" max="38" width="0.28515625" customWidth="1"/>
  </cols>
  <sheetData>
    <row r="4" spans="1:37" ht="15" customHeight="1" x14ac:dyDescent="0.25">
      <c r="H4" s="161" t="s">
        <v>69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1:37" ht="15.75" x14ac:dyDescent="0.25">
      <c r="B5" s="26"/>
      <c r="C5" s="26"/>
      <c r="D5" s="26"/>
      <c r="E5" s="26"/>
      <c r="F5" s="26"/>
      <c r="G5" s="26"/>
      <c r="H5" s="162" t="s">
        <v>70</v>
      </c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</row>
    <row r="6" spans="1:37" ht="15.75" x14ac:dyDescent="0.25">
      <c r="B6" s="27"/>
      <c r="C6" s="27"/>
      <c r="D6" s="27"/>
      <c r="E6" s="27"/>
      <c r="F6" s="27"/>
      <c r="G6" s="27"/>
      <c r="H6" s="162" t="s">
        <v>71</v>
      </c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8" spans="1:37" x14ac:dyDescent="0.25">
      <c r="A8" s="28" t="s">
        <v>72</v>
      </c>
      <c r="C8" s="163" t="s">
        <v>93</v>
      </c>
      <c r="D8" s="163"/>
      <c r="E8" s="163"/>
      <c r="F8" s="163"/>
      <c r="G8" s="164">
        <v>2025</v>
      </c>
      <c r="H8" s="164"/>
      <c r="I8" s="164"/>
    </row>
    <row r="9" spans="1:37" x14ac:dyDescent="0.25">
      <c r="A9" s="159" t="s">
        <v>74</v>
      </c>
      <c r="B9" s="159"/>
      <c r="C9" s="159"/>
      <c r="D9" s="159"/>
      <c r="E9" s="160" t="s">
        <v>75</v>
      </c>
      <c r="F9" s="160"/>
      <c r="G9" s="160"/>
      <c r="H9" s="160"/>
      <c r="I9" s="160"/>
      <c r="J9" s="160"/>
    </row>
    <row r="11" spans="1:37" s="32" customFormat="1" ht="17.25" x14ac:dyDescent="0.3">
      <c r="A11" s="29" t="s">
        <v>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1"/>
    </row>
    <row r="12" spans="1:37" s="28" customFormat="1" x14ac:dyDescent="0.25">
      <c r="A12" s="33" t="s">
        <v>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6" t="s">
        <v>4</v>
      </c>
      <c r="O12" s="37"/>
      <c r="P12" s="37"/>
      <c r="Q12" s="37"/>
      <c r="R12" s="37"/>
      <c r="S12" s="37"/>
      <c r="T12" s="37"/>
      <c r="U12" s="38"/>
      <c r="V12" s="36" t="s">
        <v>5</v>
      </c>
      <c r="W12" s="37"/>
      <c r="X12" s="37"/>
      <c r="Y12" s="37"/>
      <c r="Z12" s="37"/>
      <c r="AA12" s="37"/>
      <c r="AB12" s="37"/>
      <c r="AC12" s="38"/>
      <c r="AD12" s="36" t="s">
        <v>6</v>
      </c>
      <c r="AE12" s="37"/>
      <c r="AF12" s="37"/>
      <c r="AG12" s="37"/>
      <c r="AH12" s="37"/>
      <c r="AI12" s="37"/>
      <c r="AJ12" s="37"/>
      <c r="AK12" s="38"/>
    </row>
    <row r="13" spans="1:37" x14ac:dyDescent="0.25">
      <c r="A13" s="39" t="s">
        <v>76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  <c r="N13" s="165">
        <v>110803.5</v>
      </c>
      <c r="O13" s="166"/>
      <c r="P13" s="166"/>
      <c r="Q13" s="166"/>
      <c r="R13" s="166"/>
      <c r="S13" s="166"/>
      <c r="T13" s="166"/>
      <c r="U13" s="167"/>
      <c r="V13" s="165">
        <f>140168+2088</f>
        <v>142256</v>
      </c>
      <c r="W13" s="166"/>
      <c r="X13" s="166"/>
      <c r="Y13" s="166"/>
      <c r="Z13" s="166"/>
      <c r="AA13" s="166"/>
      <c r="AB13" s="166"/>
      <c r="AC13" s="167"/>
      <c r="AD13" s="168">
        <f>N13+V13</f>
        <v>253059.5</v>
      </c>
      <c r="AE13" s="169"/>
      <c r="AF13" s="169"/>
      <c r="AG13" s="169"/>
      <c r="AH13" s="169"/>
      <c r="AI13" s="169"/>
      <c r="AJ13" s="169"/>
      <c r="AK13" s="170"/>
    </row>
    <row r="14" spans="1:37" x14ac:dyDescent="0.25">
      <c r="A14" s="42" t="s">
        <v>77</v>
      </c>
      <c r="M14" s="43"/>
      <c r="N14" s="171"/>
      <c r="O14" s="172"/>
      <c r="P14" s="172"/>
      <c r="Q14" s="172"/>
      <c r="R14" s="172"/>
      <c r="S14" s="172"/>
      <c r="T14" s="172"/>
      <c r="U14" s="173"/>
      <c r="V14" s="171"/>
      <c r="W14" s="172"/>
      <c r="X14" s="172"/>
      <c r="Y14" s="172"/>
      <c r="Z14" s="172"/>
      <c r="AA14" s="172"/>
      <c r="AB14" s="172"/>
      <c r="AC14" s="173"/>
      <c r="AD14" s="171">
        <f>V14+N14</f>
        <v>0</v>
      </c>
      <c r="AE14" s="172"/>
      <c r="AF14" s="172"/>
      <c r="AG14" s="172"/>
      <c r="AH14" s="172"/>
      <c r="AI14" s="172"/>
      <c r="AJ14" s="172"/>
      <c r="AK14" s="173"/>
    </row>
    <row r="15" spans="1:37" x14ac:dyDescent="0.25">
      <c r="A15" s="42" t="s">
        <v>78</v>
      </c>
      <c r="M15" s="43"/>
      <c r="N15" s="171"/>
      <c r="O15" s="172"/>
      <c r="P15" s="172"/>
      <c r="Q15" s="172"/>
      <c r="R15" s="172"/>
      <c r="S15" s="172"/>
      <c r="T15" s="172"/>
      <c r="U15" s="173"/>
      <c r="V15" s="171"/>
      <c r="W15" s="172"/>
      <c r="X15" s="172"/>
      <c r="Y15" s="172"/>
      <c r="Z15" s="172"/>
      <c r="AA15" s="172"/>
      <c r="AB15" s="172"/>
      <c r="AC15" s="173"/>
      <c r="AD15" s="171">
        <f>V15+N15</f>
        <v>0</v>
      </c>
      <c r="AE15" s="172"/>
      <c r="AF15" s="172"/>
      <c r="AG15" s="172"/>
      <c r="AH15" s="172"/>
      <c r="AI15" s="172"/>
      <c r="AJ15" s="172"/>
      <c r="AK15" s="173"/>
    </row>
    <row r="16" spans="1:37" x14ac:dyDescent="0.25">
      <c r="A16" s="42" t="s">
        <v>79</v>
      </c>
      <c r="M16" s="43"/>
      <c r="N16" s="171"/>
      <c r="O16" s="172"/>
      <c r="P16" s="172"/>
      <c r="Q16" s="172"/>
      <c r="R16" s="172"/>
      <c r="S16" s="172"/>
      <c r="T16" s="172"/>
      <c r="U16" s="173"/>
      <c r="V16" s="171"/>
      <c r="W16" s="172"/>
      <c r="X16" s="172"/>
      <c r="Y16" s="172"/>
      <c r="Z16" s="172"/>
      <c r="AA16" s="172"/>
      <c r="AB16" s="172"/>
      <c r="AC16" s="173"/>
      <c r="AD16" s="171"/>
      <c r="AE16" s="172"/>
      <c r="AF16" s="172"/>
      <c r="AG16" s="172"/>
      <c r="AH16" s="172"/>
      <c r="AI16" s="172"/>
      <c r="AJ16" s="172"/>
      <c r="AK16" s="173"/>
    </row>
    <row r="17" spans="1:44" x14ac:dyDescent="0.25">
      <c r="A17" s="42" t="s">
        <v>80</v>
      </c>
      <c r="M17" s="43"/>
      <c r="N17" s="171"/>
      <c r="O17" s="172"/>
      <c r="P17" s="172"/>
      <c r="Q17" s="172"/>
      <c r="R17" s="172"/>
      <c r="S17" s="172"/>
      <c r="T17" s="172"/>
      <c r="U17" s="173"/>
      <c r="V17" s="171"/>
      <c r="W17" s="172"/>
      <c r="X17" s="172"/>
      <c r="Y17" s="172"/>
      <c r="Z17" s="172"/>
      <c r="AA17" s="172"/>
      <c r="AB17" s="172"/>
      <c r="AC17" s="173"/>
      <c r="AD17" s="171"/>
      <c r="AE17" s="172"/>
      <c r="AF17" s="172"/>
      <c r="AG17" s="172"/>
      <c r="AH17" s="172"/>
      <c r="AI17" s="172"/>
      <c r="AJ17" s="172"/>
      <c r="AK17" s="173"/>
      <c r="AM17" s="18"/>
      <c r="AN17" s="18"/>
      <c r="AO17" s="18"/>
      <c r="AP17" s="18"/>
      <c r="AQ17" s="18"/>
      <c r="AR17" s="18"/>
    </row>
    <row r="18" spans="1:44" x14ac:dyDescent="0.25">
      <c r="A18" s="44" t="s">
        <v>81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171"/>
      <c r="O18" s="172"/>
      <c r="P18" s="172"/>
      <c r="Q18" s="172"/>
      <c r="R18" s="172"/>
      <c r="S18" s="172"/>
      <c r="T18" s="172"/>
      <c r="U18" s="173"/>
      <c r="V18" s="171"/>
      <c r="W18" s="172"/>
      <c r="X18" s="172"/>
      <c r="Y18" s="172"/>
      <c r="Z18" s="172"/>
      <c r="AA18" s="172"/>
      <c r="AB18" s="172"/>
      <c r="AC18" s="173"/>
      <c r="AD18" s="171"/>
      <c r="AE18" s="172"/>
      <c r="AF18" s="172"/>
      <c r="AG18" s="172"/>
      <c r="AH18" s="172"/>
      <c r="AI18" s="172"/>
      <c r="AJ18" s="172"/>
      <c r="AK18" s="173"/>
      <c r="AM18" s="18"/>
      <c r="AN18" s="18"/>
      <c r="AO18" s="18"/>
      <c r="AP18" s="18"/>
      <c r="AQ18" s="18"/>
      <c r="AR18" s="18"/>
    </row>
    <row r="19" spans="1:44" s="28" customFormat="1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 t="s">
        <v>13</v>
      </c>
      <c r="N19" s="174">
        <f>SUM(N13:U18)</f>
        <v>110803.5</v>
      </c>
      <c r="O19" s="175"/>
      <c r="P19" s="175"/>
      <c r="Q19" s="175"/>
      <c r="R19" s="175"/>
      <c r="S19" s="175"/>
      <c r="T19" s="175"/>
      <c r="U19" s="176"/>
      <c r="V19" s="174">
        <f>SUM(V13:AC18)</f>
        <v>142256</v>
      </c>
      <c r="W19" s="175"/>
      <c r="X19" s="175"/>
      <c r="Y19" s="175"/>
      <c r="Z19" s="175"/>
      <c r="AA19" s="175"/>
      <c r="AB19" s="175"/>
      <c r="AC19" s="176"/>
      <c r="AD19" s="174">
        <f>SUM(AD13:AK18)</f>
        <v>253059.5</v>
      </c>
      <c r="AE19" s="175"/>
      <c r="AF19" s="175"/>
      <c r="AG19" s="175"/>
      <c r="AH19" s="175"/>
      <c r="AI19" s="175"/>
      <c r="AJ19" s="175"/>
      <c r="AK19" s="176"/>
      <c r="AM19" s="68"/>
      <c r="AN19" s="68"/>
      <c r="AO19" s="68"/>
      <c r="AP19" s="68"/>
      <c r="AQ19" s="68"/>
      <c r="AR19" s="68"/>
    </row>
    <row r="20" spans="1:44" s="28" customFormat="1" x14ac:dyDescent="0.25">
      <c r="A20" s="33" t="s">
        <v>14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6" t="s">
        <v>4</v>
      </c>
      <c r="O20" s="37"/>
      <c r="P20" s="37"/>
      <c r="Q20" s="37"/>
      <c r="R20" s="37"/>
      <c r="S20" s="37"/>
      <c r="T20" s="37"/>
      <c r="U20" s="38"/>
      <c r="V20" s="36" t="s">
        <v>5</v>
      </c>
      <c r="W20" s="37"/>
      <c r="X20" s="37"/>
      <c r="Y20" s="37"/>
      <c r="Z20" s="37"/>
      <c r="AA20" s="37"/>
      <c r="AB20" s="37"/>
      <c r="AC20" s="38"/>
      <c r="AD20" s="36" t="s">
        <v>6</v>
      </c>
      <c r="AE20" s="37"/>
      <c r="AF20" s="37"/>
      <c r="AG20" s="37"/>
      <c r="AH20" s="37"/>
      <c r="AI20" s="37"/>
      <c r="AJ20" s="37"/>
      <c r="AK20" s="38"/>
      <c r="AM20" s="68"/>
      <c r="AN20" s="69"/>
      <c r="AO20" s="68"/>
      <c r="AP20" s="68"/>
      <c r="AQ20" s="68"/>
      <c r="AR20" s="68"/>
    </row>
    <row r="21" spans="1:44" x14ac:dyDescent="0.25">
      <c r="A21" s="39" t="s">
        <v>76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  <c r="N21" s="168">
        <f>40044.25</f>
        <v>40044.25</v>
      </c>
      <c r="O21" s="169"/>
      <c r="P21" s="169"/>
      <c r="Q21" s="169"/>
      <c r="R21" s="169"/>
      <c r="S21" s="169"/>
      <c r="T21" s="169"/>
      <c r="U21" s="170"/>
      <c r="V21" s="168">
        <f>26729.5+77</f>
        <v>26806.5</v>
      </c>
      <c r="W21" s="169"/>
      <c r="X21" s="169"/>
      <c r="Y21" s="169"/>
      <c r="Z21" s="169"/>
      <c r="AA21" s="169"/>
      <c r="AB21" s="169"/>
      <c r="AC21" s="170"/>
      <c r="AD21" s="171">
        <f>V21+N21</f>
        <v>66850.75</v>
      </c>
      <c r="AE21" s="172"/>
      <c r="AF21" s="172"/>
      <c r="AG21" s="172"/>
      <c r="AH21" s="172"/>
      <c r="AI21" s="172"/>
      <c r="AJ21" s="172"/>
      <c r="AK21" s="173"/>
      <c r="AM21" s="18"/>
      <c r="AN21" s="18"/>
      <c r="AO21" s="18"/>
      <c r="AP21" s="18"/>
      <c r="AQ21" s="18"/>
      <c r="AR21" s="18"/>
    </row>
    <row r="22" spans="1:44" x14ac:dyDescent="0.25">
      <c r="A22" s="42" t="s">
        <v>77</v>
      </c>
      <c r="M22" s="43"/>
      <c r="N22" s="171">
        <f>12059.25-77</f>
        <v>11982.25</v>
      </c>
      <c r="O22" s="172"/>
      <c r="P22" s="172"/>
      <c r="Q22" s="172"/>
      <c r="R22" s="172"/>
      <c r="S22" s="172"/>
      <c r="T22" s="172"/>
      <c r="U22" s="173"/>
      <c r="V22" s="171">
        <v>9170.6</v>
      </c>
      <c r="W22" s="172"/>
      <c r="X22" s="172"/>
      <c r="Y22" s="172"/>
      <c r="Z22" s="172"/>
      <c r="AA22" s="172"/>
      <c r="AB22" s="172"/>
      <c r="AC22" s="173"/>
      <c r="AD22" s="171">
        <f>V22+N22</f>
        <v>21152.85</v>
      </c>
      <c r="AE22" s="172"/>
      <c r="AF22" s="172"/>
      <c r="AG22" s="172"/>
      <c r="AH22" s="172"/>
      <c r="AI22" s="172"/>
      <c r="AJ22" s="172"/>
      <c r="AK22" s="173"/>
      <c r="AM22" s="18"/>
      <c r="AN22" s="18"/>
      <c r="AO22" s="18"/>
      <c r="AP22" s="18"/>
      <c r="AQ22" s="18"/>
      <c r="AR22" s="18"/>
    </row>
    <row r="23" spans="1:44" x14ac:dyDescent="0.25">
      <c r="A23" s="42" t="s">
        <v>78</v>
      </c>
      <c r="M23" s="43"/>
      <c r="N23" s="171"/>
      <c r="O23" s="172"/>
      <c r="P23" s="172"/>
      <c r="Q23" s="172"/>
      <c r="R23" s="172"/>
      <c r="S23" s="172"/>
      <c r="T23" s="172"/>
      <c r="U23" s="173"/>
      <c r="V23" s="171"/>
      <c r="W23" s="172"/>
      <c r="X23" s="172"/>
      <c r="Y23" s="172"/>
      <c r="Z23" s="172"/>
      <c r="AA23" s="172"/>
      <c r="AB23" s="172"/>
      <c r="AC23" s="173"/>
      <c r="AD23" s="171"/>
      <c r="AE23" s="172"/>
      <c r="AF23" s="172"/>
      <c r="AG23" s="172"/>
      <c r="AH23" s="172"/>
      <c r="AI23" s="172"/>
      <c r="AJ23" s="172"/>
      <c r="AK23" s="173"/>
      <c r="AM23" s="18"/>
      <c r="AN23" s="18"/>
      <c r="AO23" s="70"/>
      <c r="AP23" s="18"/>
      <c r="AQ23" s="18"/>
      <c r="AR23" s="18"/>
    </row>
    <row r="24" spans="1:44" x14ac:dyDescent="0.25">
      <c r="A24" s="42" t="s">
        <v>79</v>
      </c>
      <c r="M24" s="43"/>
      <c r="N24" s="171"/>
      <c r="O24" s="172"/>
      <c r="P24" s="172"/>
      <c r="Q24" s="172"/>
      <c r="R24" s="172"/>
      <c r="S24" s="172"/>
      <c r="T24" s="172"/>
      <c r="U24" s="173"/>
      <c r="V24" s="171"/>
      <c r="W24" s="172"/>
      <c r="X24" s="172"/>
      <c r="Y24" s="172"/>
      <c r="Z24" s="172"/>
      <c r="AA24" s="172"/>
      <c r="AB24" s="172"/>
      <c r="AC24" s="173"/>
      <c r="AD24" s="171"/>
      <c r="AE24" s="172"/>
      <c r="AF24" s="172"/>
      <c r="AG24" s="172"/>
      <c r="AH24" s="172"/>
      <c r="AI24" s="172"/>
      <c r="AJ24" s="172"/>
      <c r="AK24" s="173"/>
      <c r="AM24" s="18"/>
      <c r="AN24" s="18"/>
      <c r="AO24" s="70"/>
      <c r="AP24" s="18"/>
      <c r="AQ24" s="18"/>
      <c r="AR24" s="18"/>
    </row>
    <row r="25" spans="1:44" x14ac:dyDescent="0.25">
      <c r="A25" s="42" t="s">
        <v>80</v>
      </c>
      <c r="M25" s="43"/>
      <c r="N25" s="171"/>
      <c r="O25" s="172"/>
      <c r="P25" s="172"/>
      <c r="Q25" s="172"/>
      <c r="R25" s="172"/>
      <c r="S25" s="172"/>
      <c r="T25" s="172"/>
      <c r="U25" s="173"/>
      <c r="V25" s="171"/>
      <c r="W25" s="172"/>
      <c r="X25" s="172"/>
      <c r="Y25" s="172"/>
      <c r="Z25" s="172"/>
      <c r="AA25" s="172"/>
      <c r="AB25" s="172"/>
      <c r="AC25" s="173"/>
      <c r="AD25" s="171"/>
      <c r="AE25" s="172"/>
      <c r="AF25" s="172"/>
      <c r="AG25" s="172"/>
      <c r="AH25" s="172"/>
      <c r="AI25" s="172"/>
      <c r="AJ25" s="172"/>
      <c r="AK25" s="173"/>
      <c r="AM25" s="18"/>
      <c r="AN25" s="18"/>
      <c r="AO25" s="18"/>
      <c r="AP25" s="18"/>
      <c r="AQ25" s="18"/>
      <c r="AR25" s="18"/>
    </row>
    <row r="26" spans="1:44" x14ac:dyDescent="0.25">
      <c r="A26" s="44" t="s">
        <v>81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6"/>
      <c r="N26" s="171"/>
      <c r="O26" s="172"/>
      <c r="P26" s="172"/>
      <c r="Q26" s="172"/>
      <c r="R26" s="172"/>
      <c r="S26" s="172"/>
      <c r="T26" s="172"/>
      <c r="U26" s="173"/>
      <c r="V26" s="171"/>
      <c r="W26" s="172"/>
      <c r="X26" s="172"/>
      <c r="Y26" s="172"/>
      <c r="Z26" s="172"/>
      <c r="AA26" s="172"/>
      <c r="AB26" s="172"/>
      <c r="AC26" s="173"/>
      <c r="AD26" s="171"/>
      <c r="AE26" s="172"/>
      <c r="AF26" s="172"/>
      <c r="AG26" s="172"/>
      <c r="AH26" s="172"/>
      <c r="AI26" s="172"/>
      <c r="AJ26" s="172"/>
      <c r="AK26" s="173"/>
      <c r="AM26" s="18"/>
      <c r="AN26" s="18"/>
      <c r="AO26" s="18"/>
      <c r="AP26" s="18"/>
      <c r="AQ26" s="18"/>
      <c r="AR26" s="18"/>
    </row>
    <row r="27" spans="1:44" s="28" customFormat="1" x14ac:dyDescent="0.2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 t="s">
        <v>13</v>
      </c>
      <c r="N27" s="174">
        <f>SUM(N21:U26)</f>
        <v>52026.5</v>
      </c>
      <c r="O27" s="175"/>
      <c r="P27" s="175"/>
      <c r="Q27" s="175"/>
      <c r="R27" s="175"/>
      <c r="S27" s="175"/>
      <c r="T27" s="175"/>
      <c r="U27" s="176"/>
      <c r="V27" s="174">
        <f>SUM(V21:AC26)</f>
        <v>35977.1</v>
      </c>
      <c r="W27" s="175"/>
      <c r="X27" s="175"/>
      <c r="Y27" s="175"/>
      <c r="Z27" s="175"/>
      <c r="AA27" s="175"/>
      <c r="AB27" s="175"/>
      <c r="AC27" s="176"/>
      <c r="AD27" s="174">
        <f>SUM(AD21:AK26)</f>
        <v>88003.6</v>
      </c>
      <c r="AE27" s="175"/>
      <c r="AF27" s="175"/>
      <c r="AG27" s="175"/>
      <c r="AH27" s="175"/>
      <c r="AI27" s="175"/>
      <c r="AJ27" s="175"/>
      <c r="AK27" s="176"/>
      <c r="AM27" s="69"/>
      <c r="AN27" s="69"/>
      <c r="AO27" s="69"/>
      <c r="AP27" s="68"/>
      <c r="AQ27" s="68"/>
      <c r="AR27" s="68"/>
    </row>
    <row r="28" spans="1:44" s="28" customFormat="1" x14ac:dyDescent="0.2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 t="s">
        <v>15</v>
      </c>
      <c r="N28" s="174">
        <f>N27+N19</f>
        <v>162830</v>
      </c>
      <c r="O28" s="175"/>
      <c r="P28" s="175"/>
      <c r="Q28" s="175"/>
      <c r="R28" s="175"/>
      <c r="S28" s="175"/>
      <c r="T28" s="175"/>
      <c r="U28" s="176"/>
      <c r="V28" s="174">
        <f>V27+V19</f>
        <v>178233.1</v>
      </c>
      <c r="W28" s="175"/>
      <c r="X28" s="175"/>
      <c r="Y28" s="175"/>
      <c r="Z28" s="175"/>
      <c r="AA28" s="175"/>
      <c r="AB28" s="175"/>
      <c r="AC28" s="176"/>
      <c r="AD28" s="174">
        <f>AD27+AD19</f>
        <v>341063.1</v>
      </c>
      <c r="AE28" s="175"/>
      <c r="AF28" s="175"/>
      <c r="AG28" s="175"/>
      <c r="AH28" s="175"/>
      <c r="AI28" s="175"/>
      <c r="AJ28" s="175"/>
      <c r="AK28" s="176"/>
      <c r="AM28" s="68"/>
      <c r="AN28" s="68"/>
      <c r="AO28" s="68"/>
      <c r="AP28" s="68"/>
      <c r="AQ28" s="68"/>
      <c r="AR28" s="68"/>
    </row>
    <row r="29" spans="1:44" x14ac:dyDescent="0.25"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M29" s="18"/>
      <c r="AN29" s="17"/>
      <c r="AO29" s="17"/>
      <c r="AP29" s="18"/>
      <c r="AQ29" s="18"/>
      <c r="AR29" s="18"/>
    </row>
    <row r="30" spans="1:44" s="58" customFormat="1" ht="17.25" x14ac:dyDescent="0.3">
      <c r="A30" s="29" t="s">
        <v>16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1"/>
      <c r="AM30" s="71"/>
      <c r="AN30" s="71"/>
      <c r="AO30" s="71"/>
      <c r="AP30" s="71"/>
      <c r="AQ30" s="71"/>
      <c r="AR30" s="71"/>
    </row>
    <row r="31" spans="1:44" s="28" customFormat="1" x14ac:dyDescent="0.25">
      <c r="A31" s="177" t="s">
        <v>17</v>
      </c>
      <c r="B31" s="177"/>
      <c r="C31" s="177"/>
      <c r="D31" s="177"/>
      <c r="E31" s="177"/>
      <c r="F31" s="177"/>
      <c r="G31" s="177"/>
      <c r="H31" s="178" t="s">
        <v>82</v>
      </c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 t="s">
        <v>83</v>
      </c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M31" s="68"/>
      <c r="AN31" s="68"/>
      <c r="AO31" s="68"/>
      <c r="AP31" s="68"/>
      <c r="AQ31" s="68"/>
      <c r="AR31" s="68"/>
    </row>
    <row r="32" spans="1:44" s="28" customFormat="1" ht="30" customHeight="1" x14ac:dyDescent="0.25">
      <c r="A32" s="177"/>
      <c r="B32" s="177"/>
      <c r="C32" s="177"/>
      <c r="D32" s="177"/>
      <c r="E32" s="177"/>
      <c r="F32" s="177"/>
      <c r="G32" s="177"/>
      <c r="H32" s="179" t="s">
        <v>84</v>
      </c>
      <c r="I32" s="179"/>
      <c r="J32" s="179"/>
      <c r="K32" s="179" t="s">
        <v>85</v>
      </c>
      <c r="L32" s="179"/>
      <c r="M32" s="179"/>
      <c r="N32" s="179"/>
      <c r="O32" s="179"/>
      <c r="P32" s="179"/>
      <c r="Q32" s="179" t="s">
        <v>86</v>
      </c>
      <c r="R32" s="179"/>
      <c r="S32" s="179"/>
      <c r="T32" s="179"/>
      <c r="U32" s="179"/>
      <c r="V32" s="179"/>
      <c r="W32" s="179" t="s">
        <v>84</v>
      </c>
      <c r="X32" s="179"/>
      <c r="Y32" s="179"/>
      <c r="Z32" s="179" t="s">
        <v>85</v>
      </c>
      <c r="AA32" s="179"/>
      <c r="AB32" s="179"/>
      <c r="AC32" s="179"/>
      <c r="AD32" s="179"/>
      <c r="AE32" s="179"/>
      <c r="AF32" s="179" t="s">
        <v>86</v>
      </c>
      <c r="AG32" s="179"/>
      <c r="AH32" s="179"/>
      <c r="AI32" s="179"/>
      <c r="AJ32" s="179"/>
      <c r="AK32" s="179"/>
      <c r="AM32" s="68"/>
      <c r="AN32" s="68"/>
      <c r="AO32" s="68"/>
      <c r="AP32" s="68"/>
      <c r="AQ32" s="68"/>
      <c r="AR32" s="68"/>
    </row>
    <row r="33" spans="1:44" x14ac:dyDescent="0.25">
      <c r="A33" s="39" t="s">
        <v>4</v>
      </c>
      <c r="B33" s="40"/>
      <c r="C33" s="40"/>
      <c r="D33" s="40"/>
      <c r="E33" s="40"/>
      <c r="F33" s="40"/>
      <c r="G33" s="41"/>
      <c r="H33" s="183"/>
      <c r="I33" s="184"/>
      <c r="J33" s="185"/>
      <c r="K33" s="186">
        <f>N13+N21</f>
        <v>150847.75</v>
      </c>
      <c r="L33" s="187"/>
      <c r="M33" s="187"/>
      <c r="N33" s="187"/>
      <c r="O33" s="187"/>
      <c r="P33" s="188"/>
      <c r="Q33" s="168">
        <v>34220</v>
      </c>
      <c r="R33" s="169"/>
      <c r="S33" s="169"/>
      <c r="T33" s="169"/>
      <c r="U33" s="169"/>
      <c r="V33" s="170"/>
      <c r="W33" s="183">
        <f>'[1]JULIO 2024'!W33:Y33+'FEBRERO PRED 2025'!Q42</f>
        <v>6303</v>
      </c>
      <c r="X33" s="184"/>
      <c r="Y33" s="185"/>
      <c r="Z33" s="186">
        <f>W33*434</f>
        <v>2735502</v>
      </c>
      <c r="AA33" s="187"/>
      <c r="AB33" s="187"/>
      <c r="AC33" s="187"/>
      <c r="AD33" s="187"/>
      <c r="AE33" s="188"/>
      <c r="AF33" s="186">
        <v>2544365</v>
      </c>
      <c r="AG33" s="189"/>
      <c r="AH33" s="189"/>
      <c r="AI33" s="189"/>
      <c r="AJ33" s="189"/>
      <c r="AK33" s="190"/>
      <c r="AM33" s="18"/>
      <c r="AN33" s="18"/>
      <c r="AO33" s="18"/>
      <c r="AP33" s="18"/>
      <c r="AQ33" s="18"/>
      <c r="AR33" s="18"/>
    </row>
    <row r="34" spans="1:44" x14ac:dyDescent="0.25">
      <c r="A34" s="42" t="s">
        <v>5</v>
      </c>
      <c r="G34" s="43"/>
      <c r="H34" s="191"/>
      <c r="I34" s="192"/>
      <c r="J34" s="193"/>
      <c r="K34" s="180">
        <f>V13+V21</f>
        <v>169062.5</v>
      </c>
      <c r="L34" s="194"/>
      <c r="M34" s="194"/>
      <c r="N34" s="194"/>
      <c r="O34" s="194"/>
      <c r="P34" s="195"/>
      <c r="Q34" s="171">
        <v>22082</v>
      </c>
      <c r="R34" s="172"/>
      <c r="S34" s="172"/>
      <c r="T34" s="172"/>
      <c r="U34" s="172"/>
      <c r="V34" s="173"/>
      <c r="W34" s="191">
        <f>'[1]JULIO 2024'!W34:Y34+X42</f>
        <v>4955</v>
      </c>
      <c r="X34" s="192"/>
      <c r="Y34" s="193"/>
      <c r="Z34" s="180">
        <f>W34*293</f>
        <v>1451815</v>
      </c>
      <c r="AA34" s="194"/>
      <c r="AB34" s="194"/>
      <c r="AC34" s="194"/>
      <c r="AD34" s="194"/>
      <c r="AE34" s="195"/>
      <c r="AF34" s="180">
        <v>1318520</v>
      </c>
      <c r="AG34" s="181"/>
      <c r="AH34" s="181"/>
      <c r="AI34" s="181"/>
      <c r="AJ34" s="181"/>
      <c r="AK34" s="182"/>
      <c r="AM34" s="18"/>
      <c r="AN34" s="18"/>
      <c r="AO34" s="18"/>
      <c r="AP34" s="18"/>
      <c r="AQ34" s="18"/>
      <c r="AR34" s="18"/>
    </row>
    <row r="35" spans="1:44" x14ac:dyDescent="0.25">
      <c r="A35" s="44" t="s">
        <v>19</v>
      </c>
      <c r="B35" s="45"/>
      <c r="C35" s="45"/>
      <c r="D35" s="45"/>
      <c r="E35" s="45"/>
      <c r="F35" s="45"/>
      <c r="G35" s="46"/>
      <c r="H35" s="199"/>
      <c r="I35" s="200"/>
      <c r="J35" s="201"/>
      <c r="K35" s="202"/>
      <c r="L35" s="203"/>
      <c r="M35" s="203"/>
      <c r="N35" s="203"/>
      <c r="O35" s="203"/>
      <c r="P35" s="204"/>
      <c r="Q35" s="202"/>
      <c r="R35" s="203"/>
      <c r="S35" s="203"/>
      <c r="T35" s="203"/>
      <c r="U35" s="203"/>
      <c r="V35" s="204"/>
      <c r="W35" s="199"/>
      <c r="X35" s="200"/>
      <c r="Y35" s="201"/>
      <c r="Z35" s="202">
        <v>0</v>
      </c>
      <c r="AA35" s="203"/>
      <c r="AB35" s="203"/>
      <c r="AC35" s="203"/>
      <c r="AD35" s="203"/>
      <c r="AE35" s="204"/>
      <c r="AF35" s="202">
        <v>0</v>
      </c>
      <c r="AG35" s="203"/>
      <c r="AH35" s="203"/>
      <c r="AI35" s="203"/>
      <c r="AJ35" s="203"/>
      <c r="AK35" s="204"/>
      <c r="AM35" s="18"/>
      <c r="AN35" s="18"/>
      <c r="AO35" s="18"/>
      <c r="AP35" s="18"/>
      <c r="AQ35" s="18"/>
      <c r="AR35" s="18"/>
    </row>
    <row r="36" spans="1:44" s="28" customFormat="1" x14ac:dyDescent="0.25">
      <c r="A36" s="47"/>
      <c r="B36" s="48"/>
      <c r="C36" s="48"/>
      <c r="D36" s="48"/>
      <c r="E36" s="48"/>
      <c r="F36" s="48"/>
      <c r="G36" s="49" t="s">
        <v>15</v>
      </c>
      <c r="H36" s="205">
        <f>SUM(H33:J35)</f>
        <v>0</v>
      </c>
      <c r="I36" s="206"/>
      <c r="J36" s="207"/>
      <c r="K36" s="196">
        <f>SUM(K33:P35)</f>
        <v>319910.25</v>
      </c>
      <c r="L36" s="197"/>
      <c r="M36" s="197"/>
      <c r="N36" s="197"/>
      <c r="O36" s="197"/>
      <c r="P36" s="198"/>
      <c r="Q36" s="196">
        <f>SUM(Q33:V35)</f>
        <v>56302</v>
      </c>
      <c r="R36" s="197"/>
      <c r="S36" s="197"/>
      <c r="T36" s="197"/>
      <c r="U36" s="197"/>
      <c r="V36" s="198"/>
      <c r="W36" s="208">
        <f>SUM(W33:Y35)</f>
        <v>11258</v>
      </c>
      <c r="X36" s="209"/>
      <c r="Y36" s="210"/>
      <c r="Z36" s="196">
        <f>SUM(Z33:AE35)</f>
        <v>4187317</v>
      </c>
      <c r="AA36" s="197"/>
      <c r="AB36" s="197"/>
      <c r="AC36" s="197"/>
      <c r="AD36" s="197"/>
      <c r="AE36" s="198"/>
      <c r="AF36" s="196">
        <f>SUM(AF33:AK35)</f>
        <v>3862885</v>
      </c>
      <c r="AG36" s="197"/>
      <c r="AH36" s="197"/>
      <c r="AI36" s="197"/>
      <c r="AJ36" s="197"/>
      <c r="AK36" s="198"/>
      <c r="AM36" s="68"/>
      <c r="AN36" s="68"/>
      <c r="AO36" s="68"/>
      <c r="AP36" s="68"/>
      <c r="AQ36" s="68"/>
      <c r="AR36" s="68"/>
    </row>
    <row r="37" spans="1:44" x14ac:dyDescent="0.25">
      <c r="AM37" s="18"/>
      <c r="AN37" s="18"/>
      <c r="AO37" s="18"/>
      <c r="AP37" s="18"/>
      <c r="AQ37" s="18"/>
      <c r="AR37" s="18"/>
    </row>
    <row r="38" spans="1:44" s="28" customFormat="1" x14ac:dyDescent="0.25">
      <c r="A38" s="36" t="s">
        <v>87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8"/>
      <c r="AM38" s="68"/>
      <c r="AN38" s="68"/>
      <c r="AO38" s="68"/>
      <c r="AP38" s="68"/>
      <c r="AQ38" s="68"/>
      <c r="AR38" s="68"/>
    </row>
    <row r="39" spans="1:44" s="28" customFormat="1" x14ac:dyDescent="0.25">
      <c r="A39" s="33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5"/>
      <c r="Q39" s="36" t="s">
        <v>4</v>
      </c>
      <c r="R39" s="37"/>
      <c r="S39" s="37"/>
      <c r="T39" s="37"/>
      <c r="U39" s="37"/>
      <c r="V39" s="37"/>
      <c r="W39" s="38"/>
      <c r="X39" s="36" t="s">
        <v>5</v>
      </c>
      <c r="Y39" s="37"/>
      <c r="Z39" s="37"/>
      <c r="AA39" s="37"/>
      <c r="AB39" s="37"/>
      <c r="AC39" s="37"/>
      <c r="AD39" s="38"/>
      <c r="AE39" s="36" t="s">
        <v>19</v>
      </c>
      <c r="AF39" s="37"/>
      <c r="AG39" s="37"/>
      <c r="AH39" s="37"/>
      <c r="AI39" s="37"/>
      <c r="AJ39" s="37"/>
      <c r="AK39" s="38"/>
      <c r="AM39" s="68"/>
      <c r="AN39" s="68"/>
      <c r="AO39" s="68"/>
      <c r="AP39" s="68"/>
      <c r="AQ39" s="68"/>
      <c r="AR39" s="68"/>
    </row>
    <row r="40" spans="1:44" x14ac:dyDescent="0.25">
      <c r="A40" s="39" t="s">
        <v>21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  <c r="Q40" s="183">
        <v>6</v>
      </c>
      <c r="R40" s="184"/>
      <c r="S40" s="184"/>
      <c r="T40" s="184"/>
      <c r="U40" s="184"/>
      <c r="V40" s="184"/>
      <c r="W40" s="185"/>
      <c r="X40" s="183">
        <v>17</v>
      </c>
      <c r="Y40" s="184"/>
      <c r="Z40" s="184"/>
      <c r="AA40" s="184"/>
      <c r="AB40" s="184"/>
      <c r="AC40" s="184"/>
      <c r="AD40" s="185"/>
      <c r="AE40" s="183"/>
      <c r="AF40" s="184"/>
      <c r="AG40" s="184"/>
      <c r="AH40" s="184"/>
      <c r="AI40" s="184"/>
      <c r="AJ40" s="184"/>
      <c r="AK40" s="185"/>
    </row>
    <row r="41" spans="1:44" x14ac:dyDescent="0.25">
      <c r="A41" s="44" t="s">
        <v>22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211"/>
      <c r="R41" s="212"/>
      <c r="S41" s="212"/>
      <c r="T41" s="212"/>
      <c r="U41" s="212"/>
      <c r="V41" s="212"/>
      <c r="W41" s="213"/>
      <c r="X41" s="211">
        <v>1</v>
      </c>
      <c r="Y41" s="212"/>
      <c r="Z41" s="212"/>
      <c r="AA41" s="212"/>
      <c r="AB41" s="212"/>
      <c r="AC41" s="212"/>
      <c r="AD41" s="213"/>
      <c r="AE41" s="211"/>
      <c r="AF41" s="212"/>
      <c r="AG41" s="212"/>
      <c r="AH41" s="212"/>
      <c r="AI41" s="212"/>
      <c r="AJ41" s="212"/>
      <c r="AK41" s="213"/>
    </row>
    <row r="42" spans="1:44" s="28" customFormat="1" x14ac:dyDescent="0.25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9" t="s">
        <v>15</v>
      </c>
      <c r="Q42" s="205">
        <f>Q40-Q41</f>
        <v>6</v>
      </c>
      <c r="R42" s="206"/>
      <c r="S42" s="206"/>
      <c r="T42" s="206"/>
      <c r="U42" s="206"/>
      <c r="V42" s="206"/>
      <c r="W42" s="207"/>
      <c r="X42" s="205">
        <f>X40-X41</f>
        <v>16</v>
      </c>
      <c r="Y42" s="206"/>
      <c r="Z42" s="206"/>
      <c r="AA42" s="206"/>
      <c r="AB42" s="206"/>
      <c r="AC42" s="206"/>
      <c r="AD42" s="207"/>
      <c r="AE42" s="205"/>
      <c r="AF42" s="206"/>
      <c r="AG42" s="206"/>
      <c r="AH42" s="206"/>
      <c r="AI42" s="206"/>
      <c r="AJ42" s="206"/>
      <c r="AK42" s="207"/>
    </row>
    <row r="44" spans="1:44" s="58" customFormat="1" ht="17.25" x14ac:dyDescent="0.3">
      <c r="A44" s="59" t="s">
        <v>23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1"/>
    </row>
    <row r="45" spans="1:44" s="28" customFormat="1" x14ac:dyDescent="0.25">
      <c r="A45" s="62" t="s">
        <v>89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T45" s="63" t="s">
        <v>90</v>
      </c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4"/>
    </row>
    <row r="46" spans="1:44" s="28" customFormat="1" x14ac:dyDescent="0.25">
      <c r="A46" s="65"/>
      <c r="AK46" s="66"/>
    </row>
    <row r="47" spans="1:44" s="28" customFormat="1" x14ac:dyDescent="0.25">
      <c r="A47" s="65"/>
      <c r="AK47" s="66"/>
    </row>
    <row r="48" spans="1:44" s="28" customFormat="1" x14ac:dyDescent="0.25">
      <c r="A48" s="214" t="s">
        <v>91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67"/>
      <c r="T48" s="215" t="s">
        <v>92</v>
      </c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6"/>
    </row>
    <row r="49" ht="1.5" customHeight="1" x14ac:dyDescent="0.25"/>
  </sheetData>
  <mergeCells count="98">
    <mergeCell ref="Q42:W42"/>
    <mergeCell ref="X42:AD42"/>
    <mergeCell ref="AE42:AK42"/>
    <mergeCell ref="A48:R48"/>
    <mergeCell ref="T48:AK48"/>
    <mergeCell ref="Q40:W40"/>
    <mergeCell ref="X40:AD40"/>
    <mergeCell ref="AE40:AK40"/>
    <mergeCell ref="Q41:W41"/>
    <mergeCell ref="X41:AD41"/>
    <mergeCell ref="AE41:AK41"/>
    <mergeCell ref="AF36:AK36"/>
    <mergeCell ref="H35:J35"/>
    <mergeCell ref="K35:P35"/>
    <mergeCell ref="Q35:V35"/>
    <mergeCell ref="W35:Y35"/>
    <mergeCell ref="Z35:AE35"/>
    <mergeCell ref="AF35:AK35"/>
    <mergeCell ref="H36:J36"/>
    <mergeCell ref="K36:P36"/>
    <mergeCell ref="Q36:V36"/>
    <mergeCell ref="W36:Y36"/>
    <mergeCell ref="Z36:AE36"/>
    <mergeCell ref="H34:J34"/>
    <mergeCell ref="K34:P34"/>
    <mergeCell ref="Q34:V34"/>
    <mergeCell ref="W34:Y34"/>
    <mergeCell ref="Z34:AE34"/>
    <mergeCell ref="AF34:AK34"/>
    <mergeCell ref="Q32:V32"/>
    <mergeCell ref="W32:Y32"/>
    <mergeCell ref="Z32:AE32"/>
    <mergeCell ref="AF32:AK32"/>
    <mergeCell ref="AF33:AK33"/>
    <mergeCell ref="H33:J33"/>
    <mergeCell ref="K33:P33"/>
    <mergeCell ref="Q33:V33"/>
    <mergeCell ref="W33:Y33"/>
    <mergeCell ref="Z33:AE33"/>
    <mergeCell ref="N28:U28"/>
    <mergeCell ref="V28:AC28"/>
    <mergeCell ref="AD28:AK28"/>
    <mergeCell ref="N29:U29"/>
    <mergeCell ref="V29:AC29"/>
    <mergeCell ref="A31:G32"/>
    <mergeCell ref="H31:V31"/>
    <mergeCell ref="W31:AK31"/>
    <mergeCell ref="H32:J32"/>
    <mergeCell ref="K32:P32"/>
    <mergeCell ref="N26:U26"/>
    <mergeCell ref="V26:AC26"/>
    <mergeCell ref="AD26:AK26"/>
    <mergeCell ref="N27:U27"/>
    <mergeCell ref="V27:AC27"/>
    <mergeCell ref="AD27:AK27"/>
    <mergeCell ref="N24:U24"/>
    <mergeCell ref="V24:AC24"/>
    <mergeCell ref="AD24:AK24"/>
    <mergeCell ref="N25:U25"/>
    <mergeCell ref="V25:AC25"/>
    <mergeCell ref="AD25:AK25"/>
    <mergeCell ref="N22:U22"/>
    <mergeCell ref="V22:AC22"/>
    <mergeCell ref="AD22:AK22"/>
    <mergeCell ref="N23:U23"/>
    <mergeCell ref="V23:AC23"/>
    <mergeCell ref="AD23:AK23"/>
    <mergeCell ref="N19:U19"/>
    <mergeCell ref="V19:AC19"/>
    <mergeCell ref="AD19:AK19"/>
    <mergeCell ref="N21:U21"/>
    <mergeCell ref="V21:AC21"/>
    <mergeCell ref="AD21:AK21"/>
    <mergeCell ref="N17:U17"/>
    <mergeCell ref="V17:AC17"/>
    <mergeCell ref="AD17:AK17"/>
    <mergeCell ref="N18:U18"/>
    <mergeCell ref="V18:AC18"/>
    <mergeCell ref="AD18:AK18"/>
    <mergeCell ref="N15:U15"/>
    <mergeCell ref="V15:AC15"/>
    <mergeCell ref="AD15:AK15"/>
    <mergeCell ref="N16:U16"/>
    <mergeCell ref="V16:AC16"/>
    <mergeCell ref="AD16:AK16"/>
    <mergeCell ref="N13:U13"/>
    <mergeCell ref="V13:AC13"/>
    <mergeCell ref="AD13:AK13"/>
    <mergeCell ref="N14:U14"/>
    <mergeCell ref="V14:AC14"/>
    <mergeCell ref="AD14:AK14"/>
    <mergeCell ref="A9:D9"/>
    <mergeCell ref="E9:J9"/>
    <mergeCell ref="H4:AK4"/>
    <mergeCell ref="H5:AK5"/>
    <mergeCell ref="H6:AK6"/>
    <mergeCell ref="C8:F8"/>
    <mergeCell ref="G8:I8"/>
  </mergeCells>
  <pageMargins left="0.35433070866141736" right="0.19685039370078741" top="0.39370078740157483" bottom="0.31496062992125984" header="0" footer="0"/>
  <pageSetup orientation="portrait" horizontalDpi="360" verticalDpi="36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topLeftCell="A13" zoomScale="95" zoomScaleNormal="95" workbookViewId="0">
      <selection activeCell="L44" sqref="L44"/>
    </sheetView>
  </sheetViews>
  <sheetFormatPr baseColWidth="10" defaultRowHeight="15" x14ac:dyDescent="0.25"/>
  <cols>
    <col min="4" max="4" width="11.42578125" customWidth="1"/>
    <col min="12" max="12" width="55.42578125" bestFit="1" customWidth="1"/>
    <col min="15" max="15" width="11.42578125" style="21"/>
  </cols>
  <sheetData>
    <row r="1" spans="1:14" ht="15.75" thickBot="1" x14ac:dyDescent="0.3"/>
    <row r="2" spans="1:14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4" x14ac:dyDescent="0.25">
      <c r="A3" s="2"/>
      <c r="J3" s="3"/>
    </row>
    <row r="4" spans="1:14" x14ac:dyDescent="0.25">
      <c r="A4" s="2"/>
      <c r="J4" s="3"/>
    </row>
    <row r="5" spans="1:14" x14ac:dyDescent="0.25">
      <c r="A5" s="2"/>
      <c r="J5" s="3"/>
    </row>
    <row r="6" spans="1:14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4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4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4" x14ac:dyDescent="0.25">
      <c r="A9" s="4" t="s">
        <v>147</v>
      </c>
      <c r="J9" s="3"/>
    </row>
    <row r="10" spans="1:14" x14ac:dyDescent="0.25">
      <c r="A10" s="4" t="s">
        <v>51</v>
      </c>
      <c r="J10" s="3"/>
    </row>
    <row r="11" spans="1:14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4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  <c r="L12" s="18"/>
      <c r="M12" s="18"/>
      <c r="N12" s="18"/>
    </row>
    <row r="13" spans="1:14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  <c r="L13" s="18"/>
      <c r="M13" s="18"/>
      <c r="N13" s="18"/>
    </row>
    <row r="14" spans="1:14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192874</v>
      </c>
      <c r="I14" s="415"/>
      <c r="J14" s="416"/>
    </row>
    <row r="15" spans="1:14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4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4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4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  <c r="L18" s="18"/>
      <c r="M18" s="18"/>
      <c r="N18" s="18"/>
    </row>
    <row r="19" spans="1:14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  <c r="L19" s="18"/>
      <c r="M19" s="17"/>
      <c r="N19" s="18"/>
    </row>
    <row r="20" spans="1:14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  <c r="L20" s="18"/>
      <c r="M20" s="17"/>
      <c r="N20" s="18"/>
    </row>
    <row r="21" spans="1:14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4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4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43">
        <f>SUM(H14:J22)</f>
        <v>192874</v>
      </c>
      <c r="I23" s="444"/>
      <c r="J23" s="445"/>
    </row>
    <row r="24" spans="1:14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4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</row>
    <row r="26" spans="1:14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</row>
    <row r="27" spans="1:14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</row>
    <row r="28" spans="1:14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</row>
    <row r="29" spans="1:14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4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4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4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5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5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</row>
    <row r="35" spans="1:15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</row>
    <row r="36" spans="1:15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</row>
    <row r="37" spans="1:15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192874</v>
      </c>
      <c r="I37" s="424"/>
      <c r="J37" s="425"/>
    </row>
    <row r="38" spans="1:15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  <c r="L38" s="18"/>
      <c r="M38" s="17"/>
      <c r="N38" s="18"/>
    </row>
    <row r="39" spans="1:15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  <c r="L39" s="18"/>
      <c r="M39" s="17"/>
      <c r="N39" s="18"/>
    </row>
    <row r="40" spans="1:15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  <c r="L40" s="18"/>
      <c r="M40" s="17"/>
      <c r="N40" s="18"/>
    </row>
    <row r="41" spans="1:15" ht="23.25" customHeight="1" thickTop="1" thickBot="1" x14ac:dyDescent="0.3">
      <c r="A41" s="294"/>
      <c r="B41" s="295"/>
      <c r="C41" s="421"/>
      <c r="D41" s="157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  <c r="L41" s="18"/>
      <c r="M41" s="17"/>
      <c r="N41" s="18"/>
    </row>
    <row r="42" spans="1:15" ht="15.75" thickTop="1" x14ac:dyDescent="0.25">
      <c r="A42" s="264" t="s">
        <v>41</v>
      </c>
      <c r="B42" s="265"/>
      <c r="C42" s="413"/>
      <c r="D42" s="12">
        <v>0</v>
      </c>
      <c r="E42" s="429">
        <v>0</v>
      </c>
      <c r="F42" s="324"/>
      <c r="G42" s="346">
        <v>0</v>
      </c>
      <c r="H42" s="335"/>
      <c r="I42" s="323">
        <v>0</v>
      </c>
      <c r="J42" s="327"/>
    </row>
    <row r="43" spans="1:15" x14ac:dyDescent="0.25">
      <c r="A43" s="269" t="s">
        <v>65</v>
      </c>
      <c r="B43" s="270"/>
      <c r="C43" s="388"/>
      <c r="D43" s="22">
        <v>3286</v>
      </c>
      <c r="E43" s="441">
        <v>192874</v>
      </c>
      <c r="F43" s="442"/>
      <c r="G43" s="334">
        <f>D43*2</f>
        <v>6572</v>
      </c>
      <c r="H43" s="335"/>
      <c r="I43" s="332">
        <f>E43*2</f>
        <v>385748</v>
      </c>
      <c r="J43" s="336"/>
      <c r="K43" s="23"/>
      <c r="L43" s="147"/>
      <c r="M43" s="147"/>
      <c r="N43" s="147"/>
      <c r="O43" s="154"/>
    </row>
    <row r="44" spans="1:15" s="21" customFormat="1" x14ac:dyDescent="0.25">
      <c r="A44" s="284" t="s">
        <v>43</v>
      </c>
      <c r="B44" s="285"/>
      <c r="C44" s="417"/>
      <c r="D44" s="13">
        <v>0</v>
      </c>
      <c r="E44" s="332">
        <v>0</v>
      </c>
      <c r="F44" s="333"/>
      <c r="G44" s="334">
        <f t="shared" ref="G44" si="0">D44*2</f>
        <v>0</v>
      </c>
      <c r="H44" s="335"/>
      <c r="I44" s="332">
        <f t="shared" ref="I44" si="1">E44*2</f>
        <v>0</v>
      </c>
      <c r="J44" s="336"/>
      <c r="K44"/>
      <c r="L44" s="148"/>
      <c r="M44" s="147"/>
      <c r="N44" s="147"/>
      <c r="O44" s="154"/>
    </row>
    <row r="45" spans="1:15" s="21" customFormat="1" ht="15.75" thickBot="1" x14ac:dyDescent="0.3">
      <c r="A45" s="399" t="s">
        <v>15</v>
      </c>
      <c r="B45" s="400"/>
      <c r="C45" s="400"/>
      <c r="D45" s="158">
        <f>SUM(D42:D44)</f>
        <v>3286</v>
      </c>
      <c r="E45" s="394">
        <f>SUM(E42:F44)</f>
        <v>192874</v>
      </c>
      <c r="F45" s="395"/>
      <c r="G45" s="396">
        <f>SUM(G42:H44)</f>
        <v>6572</v>
      </c>
      <c r="H45" s="397"/>
      <c r="I45" s="394">
        <f>SUM(I42:J44)</f>
        <v>385748</v>
      </c>
      <c r="J45" s="398"/>
      <c r="K45"/>
      <c r="L45" s="23"/>
      <c r="M45"/>
      <c r="N45"/>
    </row>
    <row r="46" spans="1:15" ht="15.75" thickBot="1" x14ac:dyDescent="0.3">
      <c r="A46" s="289"/>
      <c r="B46" s="290"/>
      <c r="C46" s="290"/>
      <c r="D46" s="290"/>
      <c r="E46" s="290"/>
      <c r="F46" s="290"/>
      <c r="G46" s="290"/>
      <c r="H46" s="290"/>
      <c r="I46" s="290"/>
      <c r="J46" s="291"/>
    </row>
    <row r="47" spans="1:15" ht="16.5" customHeight="1" thickBot="1" x14ac:dyDescent="0.3">
      <c r="A47" s="390" t="s">
        <v>20</v>
      </c>
      <c r="B47" s="391"/>
      <c r="C47" s="391"/>
      <c r="D47" s="391"/>
      <c r="E47" s="391"/>
      <c r="F47" s="391"/>
      <c r="G47" s="391"/>
      <c r="H47" s="391"/>
      <c r="I47" s="391"/>
      <c r="J47" s="392"/>
    </row>
    <row r="48" spans="1:15" ht="27" customHeight="1" thickTop="1" thickBot="1" x14ac:dyDescent="0.3">
      <c r="A48" s="340" t="s">
        <v>47</v>
      </c>
      <c r="B48" s="297"/>
      <c r="C48" s="297"/>
      <c r="D48" s="341"/>
      <c r="E48" s="393" t="s">
        <v>48</v>
      </c>
      <c r="F48" s="300"/>
      <c r="G48" s="301" t="s">
        <v>49</v>
      </c>
      <c r="H48" s="301"/>
      <c r="I48" s="301" t="s">
        <v>50</v>
      </c>
      <c r="J48" s="302"/>
    </row>
    <row r="49" spans="1:10" ht="15.75" thickTop="1" x14ac:dyDescent="0.25">
      <c r="A49" s="269" t="s">
        <v>21</v>
      </c>
      <c r="B49" s="270"/>
      <c r="C49" s="270"/>
      <c r="D49" s="388"/>
      <c r="E49" s="362"/>
      <c r="F49" s="322"/>
      <c r="G49" s="363"/>
      <c r="H49" s="363"/>
      <c r="I49" s="363"/>
      <c r="J49" s="434"/>
    </row>
    <row r="50" spans="1:10" x14ac:dyDescent="0.25">
      <c r="A50" s="269" t="s">
        <v>22</v>
      </c>
      <c r="B50" s="270"/>
      <c r="C50" s="270"/>
      <c r="D50" s="388"/>
      <c r="E50" s="367"/>
      <c r="F50" s="345"/>
      <c r="G50" s="368"/>
      <c r="H50" s="368"/>
      <c r="I50" s="368"/>
      <c r="J50" s="389"/>
    </row>
    <row r="51" spans="1:10" ht="15.75" thickBot="1" x14ac:dyDescent="0.3">
      <c r="A51" s="399" t="s">
        <v>15</v>
      </c>
      <c r="B51" s="400"/>
      <c r="C51" s="400"/>
      <c r="D51" s="430"/>
      <c r="E51" s="400">
        <f>E49+E50</f>
        <v>0</v>
      </c>
      <c r="F51" s="430"/>
      <c r="G51" s="430">
        <f>G49+G50</f>
        <v>0</v>
      </c>
      <c r="H51" s="432"/>
      <c r="I51" s="432">
        <f>I49+I50</f>
        <v>0</v>
      </c>
      <c r="J51" s="433"/>
    </row>
    <row r="52" spans="1:10" ht="15.75" thickBot="1" x14ac:dyDescent="0.3">
      <c r="A52" s="289"/>
      <c r="B52" s="290"/>
      <c r="C52" s="290"/>
      <c r="D52" s="290"/>
      <c r="E52" s="290"/>
      <c r="F52" s="290"/>
      <c r="G52" s="290"/>
      <c r="H52" s="290"/>
      <c r="I52" s="290"/>
      <c r="J52" s="291"/>
    </row>
    <row r="53" spans="1:10" ht="16.5" customHeight="1" thickBot="1" x14ac:dyDescent="0.3">
      <c r="A53" s="381" t="s">
        <v>23</v>
      </c>
      <c r="B53" s="382"/>
      <c r="C53" s="382"/>
      <c r="D53" s="382"/>
      <c r="E53" s="382"/>
      <c r="F53" s="382"/>
      <c r="G53" s="382"/>
      <c r="H53" s="382"/>
      <c r="I53" s="382"/>
      <c r="J53" s="383"/>
    </row>
    <row r="54" spans="1:10" ht="15.75" customHeight="1" thickTop="1" x14ac:dyDescent="0.25">
      <c r="A54" s="384" t="s">
        <v>24</v>
      </c>
      <c r="B54" s="385"/>
      <c r="C54" s="385"/>
      <c r="D54" s="385"/>
      <c r="E54" s="385"/>
      <c r="F54" s="385" t="s">
        <v>26</v>
      </c>
      <c r="G54" s="385"/>
      <c r="H54" s="385"/>
      <c r="I54" s="385"/>
      <c r="J54" s="386"/>
    </row>
    <row r="55" spans="1:10" x14ac:dyDescent="0.25">
      <c r="A55" s="372"/>
      <c r="B55" s="373"/>
      <c r="C55" s="373"/>
      <c r="D55" s="373"/>
      <c r="E55" s="373"/>
      <c r="F55" s="373"/>
      <c r="G55" s="373"/>
      <c r="H55" s="373"/>
      <c r="I55" s="373"/>
      <c r="J55" s="387"/>
    </row>
    <row r="56" spans="1:10" x14ac:dyDescent="0.25">
      <c r="A56" s="372"/>
      <c r="B56" s="373"/>
      <c r="C56" s="373"/>
      <c r="D56" s="373"/>
      <c r="E56" s="373"/>
      <c r="F56" s="373"/>
      <c r="G56" s="373"/>
      <c r="H56" s="373"/>
      <c r="I56" s="373"/>
      <c r="J56" s="387"/>
    </row>
    <row r="57" spans="1:10" x14ac:dyDescent="0.25">
      <c r="A57" s="372"/>
      <c r="B57" s="373"/>
      <c r="C57" s="373"/>
      <c r="D57" s="373"/>
      <c r="E57" s="373"/>
      <c r="F57" s="431"/>
      <c r="G57" s="431"/>
      <c r="H57" s="431"/>
      <c r="I57" s="431"/>
      <c r="J57" s="374"/>
    </row>
    <row r="58" spans="1:10" ht="15" customHeight="1" x14ac:dyDescent="0.25">
      <c r="A58" s="375" t="s">
        <v>25</v>
      </c>
      <c r="B58" s="376"/>
      <c r="C58" s="376"/>
      <c r="D58" s="376"/>
      <c r="E58" s="376"/>
      <c r="F58" s="376" t="s">
        <v>25</v>
      </c>
      <c r="G58" s="376"/>
      <c r="H58" s="376"/>
      <c r="I58" s="376"/>
      <c r="J58" s="377"/>
    </row>
    <row r="59" spans="1:10" ht="15.75" customHeight="1" thickBot="1" x14ac:dyDescent="0.3">
      <c r="A59" s="378" t="s">
        <v>53</v>
      </c>
      <c r="B59" s="379"/>
      <c r="C59" s="379"/>
      <c r="D59" s="379"/>
      <c r="E59" s="379"/>
      <c r="F59" s="379" t="s">
        <v>52</v>
      </c>
      <c r="G59" s="379"/>
      <c r="H59" s="379"/>
      <c r="I59" s="379"/>
      <c r="J59" s="380"/>
    </row>
    <row r="61" spans="1:10" x14ac:dyDescent="0.25">
      <c r="A61" s="371" t="s">
        <v>54</v>
      </c>
      <c r="B61" s="371"/>
      <c r="C61" s="371"/>
      <c r="D61" s="371"/>
      <c r="E61" s="371"/>
      <c r="F61" s="371"/>
      <c r="G61" s="371"/>
      <c r="H61" s="371"/>
      <c r="I61" s="371"/>
      <c r="J61" s="371"/>
    </row>
  </sheetData>
  <mergeCells count="107">
    <mergeCell ref="A61:J61"/>
    <mergeCell ref="A56:J56"/>
    <mergeCell ref="A57:E57"/>
    <mergeCell ref="F57:J57"/>
    <mergeCell ref="A58:E58"/>
    <mergeCell ref="F58:J58"/>
    <mergeCell ref="A59:E59"/>
    <mergeCell ref="F59:J59"/>
    <mergeCell ref="A52:J52"/>
    <mergeCell ref="A53:J53"/>
    <mergeCell ref="A54:E54"/>
    <mergeCell ref="F54:J54"/>
    <mergeCell ref="A55:E55"/>
    <mergeCell ref="F55:J55"/>
    <mergeCell ref="A50:D50"/>
    <mergeCell ref="E50:F50"/>
    <mergeCell ref="G50:H50"/>
    <mergeCell ref="I50:J50"/>
    <mergeCell ref="A51:D51"/>
    <mergeCell ref="E51:F51"/>
    <mergeCell ref="G51:H51"/>
    <mergeCell ref="I51:J51"/>
    <mergeCell ref="A48:D48"/>
    <mergeCell ref="E48:F48"/>
    <mergeCell ref="G48:H48"/>
    <mergeCell ref="I48:J48"/>
    <mergeCell ref="A49:D49"/>
    <mergeCell ref="E49:F49"/>
    <mergeCell ref="G49:H49"/>
    <mergeCell ref="I49:J49"/>
    <mergeCell ref="A45:C45"/>
    <mergeCell ref="E45:F45"/>
    <mergeCell ref="G45:H45"/>
    <mergeCell ref="I45:J45"/>
    <mergeCell ref="A46:J46"/>
    <mergeCell ref="A47:J47"/>
    <mergeCell ref="A43:C43"/>
    <mergeCell ref="E43:F43"/>
    <mergeCell ref="G43:H43"/>
    <mergeCell ref="I43:J43"/>
    <mergeCell ref="A44:C44"/>
    <mergeCell ref="E44:F44"/>
    <mergeCell ref="G44:H44"/>
    <mergeCell ref="I44:J44"/>
    <mergeCell ref="A40:C41"/>
    <mergeCell ref="D40:J40"/>
    <mergeCell ref="E41:F41"/>
    <mergeCell ref="G41:H41"/>
    <mergeCell ref="I41:J41"/>
    <mergeCell ref="A42:C42"/>
    <mergeCell ref="E42:F42"/>
    <mergeCell ref="G42:H42"/>
    <mergeCell ref="I42:J42"/>
    <mergeCell ref="A36:G36"/>
    <mergeCell ref="H36:J36"/>
    <mergeCell ref="A37:G37"/>
    <mergeCell ref="H37:J37"/>
    <mergeCell ref="A38:J38"/>
    <mergeCell ref="A39:J39"/>
    <mergeCell ref="A33:G33"/>
    <mergeCell ref="H33:J33"/>
    <mergeCell ref="A34:G34"/>
    <mergeCell ref="H34:J34"/>
    <mergeCell ref="A35:G35"/>
    <mergeCell ref="H35:J35"/>
    <mergeCell ref="A30:G30"/>
    <mergeCell ref="H30:J30"/>
    <mergeCell ref="A31:G31"/>
    <mergeCell ref="H31:J31"/>
    <mergeCell ref="A32:G32"/>
    <mergeCell ref="H32:J32"/>
    <mergeCell ref="A27:G27"/>
    <mergeCell ref="H27:J27"/>
    <mergeCell ref="A28:G28"/>
    <mergeCell ref="H28:J28"/>
    <mergeCell ref="A29:G29"/>
    <mergeCell ref="H29:J29"/>
    <mergeCell ref="A24:J24"/>
    <mergeCell ref="A25:J25"/>
    <mergeCell ref="A26:G26"/>
    <mergeCell ref="H26:J26"/>
    <mergeCell ref="A20:G20"/>
    <mergeCell ref="H20:J20"/>
    <mergeCell ref="A21:G21"/>
    <mergeCell ref="H21:J21"/>
    <mergeCell ref="A22:G22"/>
    <mergeCell ref="H22:J22"/>
    <mergeCell ref="A19:G19"/>
    <mergeCell ref="H19:J19"/>
    <mergeCell ref="A14:G14"/>
    <mergeCell ref="H14:J14"/>
    <mergeCell ref="A15:G15"/>
    <mergeCell ref="H15:J15"/>
    <mergeCell ref="A16:G16"/>
    <mergeCell ref="H16:J16"/>
    <mergeCell ref="A23:G23"/>
    <mergeCell ref="H23:J23"/>
    <mergeCell ref="A6:J6"/>
    <mergeCell ref="A7:J7"/>
    <mergeCell ref="A8:J8"/>
    <mergeCell ref="A12:J12"/>
    <mergeCell ref="A13:G13"/>
    <mergeCell ref="H13:J13"/>
    <mergeCell ref="A17:G17"/>
    <mergeCell ref="H17:J17"/>
    <mergeCell ref="A18:G18"/>
    <mergeCell ref="H18:J18"/>
  </mergeCells>
  <printOptions horizontalCentered="1" verticalCentered="1"/>
  <pageMargins left="0" right="0" top="0" bottom="0" header="0" footer="0"/>
  <pageSetup scale="85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4:K49"/>
  <sheetViews>
    <sheetView zoomScale="160" zoomScaleNormal="160" workbookViewId="0">
      <selection activeCell="I38" sqref="I38:J38"/>
    </sheetView>
  </sheetViews>
  <sheetFormatPr baseColWidth="10" defaultRowHeight="12.75" x14ac:dyDescent="0.2"/>
  <cols>
    <col min="1" max="4" width="11.42578125" style="74"/>
    <col min="5" max="5" width="8.7109375" style="74" customWidth="1"/>
    <col min="6" max="6" width="15.5703125" style="74" customWidth="1"/>
    <col min="7" max="7" width="21.7109375" style="74" customWidth="1"/>
    <col min="8" max="8" width="0.28515625" style="74" customWidth="1"/>
    <col min="9" max="9" width="11.42578125" style="74"/>
    <col min="10" max="10" width="11.5703125" style="74" bestFit="1" customWidth="1"/>
    <col min="11" max="16384" width="11.42578125" style="74"/>
  </cols>
  <sheetData>
    <row r="4" spans="1:11" x14ac:dyDescent="0.2">
      <c r="A4" s="73"/>
      <c r="B4" s="73"/>
      <c r="C4" s="220" t="s">
        <v>95</v>
      </c>
      <c r="D4" s="220"/>
      <c r="E4" s="220"/>
      <c r="F4" s="220"/>
      <c r="G4" s="220"/>
    </row>
    <row r="5" spans="1:11" x14ac:dyDescent="0.2">
      <c r="A5" s="73"/>
      <c r="B5" s="73"/>
      <c r="C5" s="220" t="s">
        <v>96</v>
      </c>
      <c r="D5" s="220"/>
      <c r="E5" s="220"/>
      <c r="F5" s="220"/>
      <c r="G5" s="220"/>
    </row>
    <row r="6" spans="1:11" x14ac:dyDescent="0.2">
      <c r="A6" s="73"/>
      <c r="B6" s="73"/>
      <c r="C6" s="220" t="s">
        <v>97</v>
      </c>
      <c r="D6" s="220"/>
      <c r="E6" s="220"/>
      <c r="F6" s="220"/>
      <c r="G6" s="220"/>
    </row>
    <row r="7" spans="1:11" x14ac:dyDescent="0.2">
      <c r="A7" s="73"/>
      <c r="B7" s="73"/>
      <c r="C7" s="220"/>
      <c r="D7" s="220"/>
      <c r="E7" s="220"/>
      <c r="F7" s="220"/>
      <c r="G7" s="220"/>
    </row>
    <row r="8" spans="1:11" x14ac:dyDescent="0.2">
      <c r="A8" s="75" t="s">
        <v>72</v>
      </c>
      <c r="B8" s="76" t="s">
        <v>93</v>
      </c>
      <c r="C8" s="77">
        <v>2025</v>
      </c>
      <c r="D8" s="78"/>
      <c r="E8" s="78"/>
      <c r="F8" s="78"/>
      <c r="G8" s="78"/>
    </row>
    <row r="9" spans="1:11" x14ac:dyDescent="0.2">
      <c r="A9" s="75" t="s">
        <v>74</v>
      </c>
      <c r="B9" s="73" t="s">
        <v>75</v>
      </c>
      <c r="C9" s="73"/>
      <c r="D9" s="73"/>
      <c r="E9" s="73"/>
      <c r="F9" s="73"/>
      <c r="G9" s="73"/>
    </row>
    <row r="10" spans="1:11" ht="13.5" thickBot="1" x14ac:dyDescent="0.25">
      <c r="A10" s="75"/>
      <c r="B10" s="73"/>
      <c r="C10" s="73"/>
      <c r="D10" s="73"/>
      <c r="E10" s="73"/>
      <c r="F10" s="73"/>
      <c r="G10" s="73"/>
    </row>
    <row r="11" spans="1:11" ht="13.5" thickBot="1" x14ac:dyDescent="0.25">
      <c r="A11" s="221" t="s">
        <v>99</v>
      </c>
      <c r="B11" s="222"/>
      <c r="C11" s="222"/>
      <c r="D11" s="222"/>
      <c r="E11" s="222"/>
      <c r="F11" s="222"/>
      <c r="G11" s="223"/>
    </row>
    <row r="12" spans="1:11" ht="13.5" thickBot="1" x14ac:dyDescent="0.25">
      <c r="A12" s="217" t="s">
        <v>37</v>
      </c>
      <c r="B12" s="218"/>
      <c r="C12" s="218"/>
      <c r="D12" s="218"/>
      <c r="E12" s="219"/>
      <c r="F12" s="217" t="s">
        <v>6</v>
      </c>
      <c r="G12" s="219"/>
    </row>
    <row r="13" spans="1:11" x14ac:dyDescent="0.2">
      <c r="A13" s="79" t="s">
        <v>100</v>
      </c>
      <c r="B13" s="80"/>
      <c r="C13" s="80"/>
      <c r="D13" s="80"/>
      <c r="E13" s="80"/>
      <c r="F13" s="81"/>
      <c r="G13" s="82">
        <v>43946</v>
      </c>
      <c r="I13" s="83"/>
      <c r="J13" s="74">
        <v>43946</v>
      </c>
      <c r="K13" s="74">
        <v>128145</v>
      </c>
    </row>
    <row r="14" spans="1:11" x14ac:dyDescent="0.2">
      <c r="A14" s="84" t="s">
        <v>101</v>
      </c>
      <c r="B14" s="73"/>
      <c r="C14" s="73"/>
      <c r="D14" s="73"/>
      <c r="E14" s="73"/>
      <c r="F14" s="85"/>
      <c r="G14" s="86">
        <v>0</v>
      </c>
    </row>
    <row r="15" spans="1:11" x14ac:dyDescent="0.2">
      <c r="A15" s="84" t="s">
        <v>102</v>
      </c>
      <c r="B15" s="73"/>
      <c r="C15" s="73"/>
      <c r="D15" s="73"/>
      <c r="E15" s="73"/>
      <c r="F15" s="85"/>
      <c r="G15" s="86">
        <v>0</v>
      </c>
    </row>
    <row r="16" spans="1:11" x14ac:dyDescent="0.2">
      <c r="A16" s="84" t="s">
        <v>103</v>
      </c>
      <c r="B16" s="73"/>
      <c r="C16" s="73"/>
      <c r="D16" s="73"/>
      <c r="E16" s="73"/>
      <c r="F16" s="85"/>
      <c r="G16" s="86"/>
    </row>
    <row r="17" spans="1:10" x14ac:dyDescent="0.2">
      <c r="A17" s="84" t="s">
        <v>104</v>
      </c>
      <c r="B17" s="73"/>
      <c r="C17" s="73"/>
      <c r="D17" s="73"/>
      <c r="E17" s="73"/>
      <c r="F17" s="85"/>
      <c r="G17" s="87"/>
    </row>
    <row r="18" spans="1:10" x14ac:dyDescent="0.2">
      <c r="A18" s="84" t="s">
        <v>105</v>
      </c>
      <c r="B18" s="73"/>
      <c r="C18" s="73"/>
      <c r="D18" s="73"/>
      <c r="E18" s="73"/>
      <c r="F18" s="85"/>
      <c r="G18" s="86"/>
    </row>
    <row r="19" spans="1:10" x14ac:dyDescent="0.2">
      <c r="A19" s="84" t="s">
        <v>106</v>
      </c>
      <c r="B19" s="73"/>
      <c r="C19" s="73"/>
      <c r="D19" s="73"/>
      <c r="E19" s="73"/>
      <c r="F19" s="88"/>
      <c r="G19" s="86"/>
    </row>
    <row r="20" spans="1:10" x14ac:dyDescent="0.2">
      <c r="A20" s="84" t="s">
        <v>107</v>
      </c>
      <c r="B20" s="73"/>
      <c r="C20" s="73"/>
      <c r="D20" s="73"/>
      <c r="E20" s="73"/>
      <c r="F20" s="85"/>
      <c r="G20" s="87"/>
    </row>
    <row r="21" spans="1:10" ht="13.5" thickBot="1" x14ac:dyDescent="0.25">
      <c r="A21" s="84" t="s">
        <v>108</v>
      </c>
      <c r="B21" s="73"/>
      <c r="C21" s="73"/>
      <c r="D21" s="73"/>
      <c r="E21" s="73"/>
      <c r="F21" s="85"/>
      <c r="G21" s="87"/>
    </row>
    <row r="22" spans="1:10" ht="13.5" thickBot="1" x14ac:dyDescent="0.25">
      <c r="A22" s="89" t="s">
        <v>109</v>
      </c>
      <c r="B22" s="90"/>
      <c r="C22" s="90"/>
      <c r="D22" s="90"/>
      <c r="E22" s="91"/>
      <c r="F22" s="85"/>
      <c r="G22" s="87"/>
    </row>
    <row r="23" spans="1:10" x14ac:dyDescent="0.2">
      <c r="A23" s="84"/>
      <c r="B23" s="73" t="s">
        <v>110</v>
      </c>
      <c r="C23" s="73"/>
      <c r="D23" s="73"/>
      <c r="E23" s="92"/>
      <c r="F23" s="85"/>
      <c r="G23" s="86"/>
      <c r="H23" s="93"/>
    </row>
    <row r="24" spans="1:10" x14ac:dyDescent="0.2">
      <c r="A24" s="84"/>
      <c r="B24" s="73" t="s">
        <v>111</v>
      </c>
      <c r="C24" s="73"/>
      <c r="D24" s="73"/>
      <c r="E24" s="73"/>
      <c r="F24" s="85"/>
      <c r="G24" s="87"/>
    </row>
    <row r="25" spans="1:10" x14ac:dyDescent="0.2">
      <c r="A25" s="84"/>
      <c r="B25" s="73" t="s">
        <v>112</v>
      </c>
      <c r="C25" s="73"/>
      <c r="D25" s="73"/>
      <c r="E25" s="73"/>
      <c r="F25" s="85"/>
      <c r="G25" s="87"/>
    </row>
    <row r="26" spans="1:10" x14ac:dyDescent="0.2">
      <c r="A26" s="84"/>
      <c r="B26" s="73" t="s">
        <v>113</v>
      </c>
      <c r="C26" s="73"/>
      <c r="D26" s="73"/>
      <c r="E26" s="73"/>
      <c r="F26" s="85"/>
      <c r="G26" s="87"/>
    </row>
    <row r="27" spans="1:10" x14ac:dyDescent="0.2">
      <c r="A27" s="84"/>
      <c r="B27" s="73" t="s">
        <v>114</v>
      </c>
      <c r="C27" s="73"/>
      <c r="D27" s="73"/>
      <c r="E27" s="73"/>
      <c r="F27" s="85"/>
      <c r="G27" s="87"/>
    </row>
    <row r="28" spans="1:10" ht="13.5" thickBot="1" x14ac:dyDescent="0.25">
      <c r="A28" s="94"/>
      <c r="B28" s="95" t="s">
        <v>115</v>
      </c>
      <c r="C28" s="95"/>
      <c r="D28" s="95"/>
      <c r="E28" s="95"/>
      <c r="F28" s="96"/>
      <c r="G28" s="97"/>
    </row>
    <row r="29" spans="1:10" ht="13.5" thickBot="1" x14ac:dyDescent="0.25">
      <c r="A29" s="224" t="s">
        <v>15</v>
      </c>
      <c r="B29" s="225"/>
      <c r="C29" s="225"/>
      <c r="D29" s="225"/>
      <c r="E29" s="225"/>
      <c r="F29" s="98"/>
      <c r="G29" s="99">
        <f>SUM(F13:G24)</f>
        <v>43946</v>
      </c>
      <c r="H29" s="93"/>
      <c r="J29" s="93"/>
    </row>
    <row r="30" spans="1:10" ht="13.5" thickBot="1" x14ac:dyDescent="0.25">
      <c r="A30" s="73"/>
      <c r="B30" s="73"/>
      <c r="C30" s="73"/>
      <c r="D30" s="73"/>
      <c r="E30" s="73"/>
      <c r="F30" s="73"/>
      <c r="G30" s="73"/>
    </row>
    <row r="31" spans="1:10" ht="13.5" thickBot="1" x14ac:dyDescent="0.25">
      <c r="A31" s="226" t="s">
        <v>116</v>
      </c>
      <c r="B31" s="227"/>
      <c r="C31" s="227"/>
      <c r="D31" s="227"/>
      <c r="E31" s="227"/>
      <c r="F31" s="227"/>
      <c r="G31" s="228"/>
    </row>
    <row r="32" spans="1:10" ht="13.5" thickBot="1" x14ac:dyDescent="0.25">
      <c r="A32" s="229" t="s">
        <v>37</v>
      </c>
      <c r="B32" s="230"/>
      <c r="C32" s="230"/>
      <c r="D32" s="230"/>
      <c r="E32" s="230"/>
      <c r="F32" s="100" t="s">
        <v>117</v>
      </c>
      <c r="G32" s="101" t="s">
        <v>118</v>
      </c>
    </row>
    <row r="33" spans="1:7" x14ac:dyDescent="0.2">
      <c r="A33" s="84" t="s">
        <v>41</v>
      </c>
      <c r="B33" s="102"/>
      <c r="C33" s="102"/>
      <c r="D33" s="102"/>
      <c r="E33" s="102"/>
      <c r="F33" s="103"/>
      <c r="G33" s="104"/>
    </row>
    <row r="34" spans="1:7" x14ac:dyDescent="0.2">
      <c r="A34" s="84" t="s">
        <v>119</v>
      </c>
      <c r="B34" s="73"/>
      <c r="C34" s="73"/>
      <c r="D34" s="73"/>
      <c r="E34" s="73"/>
      <c r="F34" s="105"/>
      <c r="G34" s="106"/>
    </row>
    <row r="35" spans="1:7" x14ac:dyDescent="0.2">
      <c r="A35" s="107" t="s">
        <v>120</v>
      </c>
      <c r="B35" s="108"/>
      <c r="C35" s="108"/>
      <c r="D35" s="108"/>
      <c r="E35" s="108"/>
      <c r="F35" s="109"/>
      <c r="G35" s="110"/>
    </row>
    <row r="36" spans="1:7" x14ac:dyDescent="0.2">
      <c r="A36" s="111"/>
      <c r="B36" s="112"/>
      <c r="C36" s="112"/>
      <c r="D36" s="113" t="s">
        <v>13</v>
      </c>
      <c r="E36" s="112"/>
      <c r="F36" s="114"/>
      <c r="G36" s="115">
        <v>0</v>
      </c>
    </row>
    <row r="37" spans="1:7" x14ac:dyDescent="0.2">
      <c r="A37" s="116" t="s">
        <v>121</v>
      </c>
      <c r="B37" s="117"/>
      <c r="C37" s="117"/>
      <c r="D37" s="117"/>
      <c r="E37" s="117"/>
      <c r="F37" s="118"/>
      <c r="G37" s="119"/>
    </row>
    <row r="38" spans="1:7" x14ac:dyDescent="0.2">
      <c r="A38" s="84" t="s">
        <v>119</v>
      </c>
      <c r="B38" s="73"/>
      <c r="C38" s="73"/>
      <c r="D38" s="73"/>
      <c r="E38" s="73"/>
      <c r="F38" s="105"/>
      <c r="G38" s="120"/>
    </row>
    <row r="39" spans="1:7" x14ac:dyDescent="0.2">
      <c r="A39" s="107" t="s">
        <v>120</v>
      </c>
      <c r="B39" s="108"/>
      <c r="C39" s="108"/>
      <c r="D39" s="108"/>
      <c r="E39" s="108"/>
      <c r="F39" s="109"/>
      <c r="G39" s="121"/>
    </row>
    <row r="40" spans="1:7" ht="13.5" thickBot="1" x14ac:dyDescent="0.25">
      <c r="A40" s="122"/>
      <c r="B40" s="123"/>
      <c r="C40" s="123"/>
      <c r="D40" s="124" t="str">
        <f>D36</f>
        <v>SUBTOTAL</v>
      </c>
      <c r="E40" s="123"/>
      <c r="F40" s="125"/>
      <c r="G40" s="126">
        <f>SUM(G38:G39)</f>
        <v>0</v>
      </c>
    </row>
    <row r="41" spans="1:7" ht="13.5" thickBot="1" x14ac:dyDescent="0.25">
      <c r="A41" s="94"/>
      <c r="B41" s="95"/>
      <c r="C41" s="95"/>
      <c r="D41" s="127" t="s">
        <v>15</v>
      </c>
      <c r="E41" s="95"/>
      <c r="F41" s="128"/>
      <c r="G41" s="129">
        <f>SUM(G40)</f>
        <v>0</v>
      </c>
    </row>
    <row r="42" spans="1:7" ht="13.5" thickBot="1" x14ac:dyDescent="0.25">
      <c r="A42" s="89"/>
      <c r="B42" s="90"/>
      <c r="C42" s="231" t="s">
        <v>122</v>
      </c>
      <c r="D42" s="231"/>
      <c r="E42" s="231"/>
      <c r="F42" s="231"/>
      <c r="G42" s="91"/>
    </row>
    <row r="43" spans="1:7" x14ac:dyDescent="0.2">
      <c r="A43" s="232" t="s">
        <v>89</v>
      </c>
      <c r="B43" s="220"/>
      <c r="C43" s="220"/>
      <c r="D43" s="73"/>
      <c r="E43" s="233" t="s">
        <v>123</v>
      </c>
      <c r="F43" s="233"/>
      <c r="G43" s="234"/>
    </row>
    <row r="44" spans="1:7" x14ac:dyDescent="0.2">
      <c r="A44" s="232"/>
      <c r="B44" s="220"/>
      <c r="C44" s="220"/>
      <c r="D44" s="73"/>
      <c r="E44" s="102"/>
      <c r="F44" s="73"/>
      <c r="G44" s="106"/>
    </row>
    <row r="45" spans="1:7" x14ac:dyDescent="0.2">
      <c r="A45" s="130"/>
      <c r="B45" s="78"/>
      <c r="C45" s="78"/>
      <c r="D45" s="73"/>
      <c r="E45" s="102"/>
      <c r="F45" s="73"/>
      <c r="G45" s="106"/>
    </row>
    <row r="46" spans="1:7" x14ac:dyDescent="0.2">
      <c r="A46" s="130"/>
      <c r="B46" s="78"/>
      <c r="C46" s="78"/>
      <c r="D46" s="73"/>
      <c r="E46" s="102"/>
      <c r="F46" s="73"/>
      <c r="G46" s="106"/>
    </row>
    <row r="47" spans="1:7" x14ac:dyDescent="0.2">
      <c r="A47" s="84"/>
      <c r="B47" s="73"/>
      <c r="C47" s="73"/>
      <c r="D47" s="73"/>
      <c r="E47" s="73"/>
      <c r="F47" s="73"/>
      <c r="G47" s="106"/>
    </row>
    <row r="48" spans="1:7" s="131" customFormat="1" x14ac:dyDescent="0.2">
      <c r="A48" s="235" t="s">
        <v>91</v>
      </c>
      <c r="B48" s="236"/>
      <c r="C48" s="236"/>
      <c r="D48" s="75"/>
      <c r="E48" s="236" t="s">
        <v>92</v>
      </c>
      <c r="F48" s="236"/>
      <c r="G48" s="237"/>
    </row>
    <row r="49" spans="1:7" s="131" customFormat="1" ht="13.5" thickBot="1" x14ac:dyDescent="0.25">
      <c r="A49" s="238"/>
      <c r="B49" s="239"/>
      <c r="C49" s="239"/>
      <c r="D49" s="132"/>
      <c r="E49" s="239"/>
      <c r="F49" s="239"/>
      <c r="G49" s="240"/>
    </row>
  </sheetData>
  <mergeCells count="18">
    <mergeCell ref="A44:C44"/>
    <mergeCell ref="A48:C48"/>
    <mergeCell ref="E48:G48"/>
    <mergeCell ref="A49:C49"/>
    <mergeCell ref="E49:G49"/>
    <mergeCell ref="A29:E29"/>
    <mergeCell ref="A31:G31"/>
    <mergeCell ref="A32:E32"/>
    <mergeCell ref="C42:F42"/>
    <mergeCell ref="A43:C43"/>
    <mergeCell ref="E43:G43"/>
    <mergeCell ref="A12:E12"/>
    <mergeCell ref="F12:G12"/>
    <mergeCell ref="C4:G4"/>
    <mergeCell ref="C5:G5"/>
    <mergeCell ref="C6:G6"/>
    <mergeCell ref="C7:G7"/>
    <mergeCell ref="A11:G11"/>
  </mergeCells>
  <pageMargins left="0.70866141732283472" right="0.70866141732283472" top="0.74803149606299213" bottom="0.74803149606299213" header="0.31496062992125984" footer="0.31496062992125984"/>
  <pageSetup scale="71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4:AN49"/>
  <sheetViews>
    <sheetView zoomScale="93" zoomScaleNormal="93" workbookViewId="0">
      <selection activeCell="I38" sqref="I38:J38"/>
    </sheetView>
  </sheetViews>
  <sheetFormatPr baseColWidth="10" defaultRowHeight="15" x14ac:dyDescent="0.25"/>
  <cols>
    <col min="1" max="5" width="2.7109375" customWidth="1"/>
    <col min="6" max="6" width="3.42578125" customWidth="1"/>
    <col min="7" max="37" width="2.7109375" customWidth="1"/>
    <col min="38" max="38" width="0.28515625" customWidth="1"/>
  </cols>
  <sheetData>
    <row r="4" spans="1:37" ht="15" customHeight="1" x14ac:dyDescent="0.25">
      <c r="H4" s="161" t="s">
        <v>69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1:37" ht="15.75" x14ac:dyDescent="0.25">
      <c r="B5" s="26"/>
      <c r="C5" s="26"/>
      <c r="D5" s="26"/>
      <c r="E5" s="26"/>
      <c r="F5" s="26"/>
      <c r="G5" s="26"/>
      <c r="H5" s="162" t="s">
        <v>70</v>
      </c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</row>
    <row r="6" spans="1:37" ht="15.75" x14ac:dyDescent="0.25">
      <c r="B6" s="27"/>
      <c r="C6" s="27"/>
      <c r="D6" s="27"/>
      <c r="E6" s="27"/>
      <c r="F6" s="27"/>
      <c r="G6" s="27"/>
      <c r="H6" s="162" t="s">
        <v>71</v>
      </c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8" spans="1:37" x14ac:dyDescent="0.25">
      <c r="A8" s="28" t="s">
        <v>72</v>
      </c>
      <c r="C8" s="163" t="s">
        <v>94</v>
      </c>
      <c r="D8" s="163"/>
      <c r="E8" s="163"/>
      <c r="F8" s="163"/>
      <c r="G8" s="164">
        <v>2025</v>
      </c>
      <c r="H8" s="164"/>
      <c r="I8" s="164"/>
    </row>
    <row r="9" spans="1:37" x14ac:dyDescent="0.25">
      <c r="A9" s="159" t="s">
        <v>74</v>
      </c>
      <c r="B9" s="159"/>
      <c r="C9" s="159"/>
      <c r="D9" s="159"/>
      <c r="E9" s="160" t="s">
        <v>75</v>
      </c>
      <c r="F9" s="160"/>
      <c r="G9" s="160"/>
      <c r="H9" s="160"/>
      <c r="I9" s="160"/>
      <c r="J9" s="160"/>
    </row>
    <row r="11" spans="1:37" s="32" customFormat="1" ht="17.25" x14ac:dyDescent="0.3">
      <c r="A11" s="29" t="s">
        <v>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1"/>
    </row>
    <row r="12" spans="1:37" s="28" customFormat="1" x14ac:dyDescent="0.25">
      <c r="A12" s="33" t="s">
        <v>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6" t="s">
        <v>4</v>
      </c>
      <c r="O12" s="37"/>
      <c r="P12" s="37"/>
      <c r="Q12" s="37"/>
      <c r="R12" s="37"/>
      <c r="S12" s="37"/>
      <c r="T12" s="37"/>
      <c r="U12" s="38"/>
      <c r="V12" s="36" t="s">
        <v>5</v>
      </c>
      <c r="W12" s="37"/>
      <c r="X12" s="37"/>
      <c r="Y12" s="37"/>
      <c r="Z12" s="37"/>
      <c r="AA12" s="37"/>
      <c r="AB12" s="37"/>
      <c r="AC12" s="38"/>
      <c r="AD12" s="36" t="s">
        <v>6</v>
      </c>
      <c r="AE12" s="37"/>
      <c r="AF12" s="37"/>
      <c r="AG12" s="37"/>
      <c r="AH12" s="37"/>
      <c r="AI12" s="37"/>
      <c r="AJ12" s="37"/>
      <c r="AK12" s="38"/>
    </row>
    <row r="13" spans="1:37" x14ac:dyDescent="0.25">
      <c r="A13" s="39" t="s">
        <v>76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  <c r="N13" s="165">
        <v>74970</v>
      </c>
      <c r="O13" s="166"/>
      <c r="P13" s="166"/>
      <c r="Q13" s="166"/>
      <c r="R13" s="166"/>
      <c r="S13" s="166"/>
      <c r="T13" s="166"/>
      <c r="U13" s="167"/>
      <c r="V13" s="165">
        <v>71339.5</v>
      </c>
      <c r="W13" s="166"/>
      <c r="X13" s="166"/>
      <c r="Y13" s="166"/>
      <c r="Z13" s="166"/>
      <c r="AA13" s="166"/>
      <c r="AB13" s="166"/>
      <c r="AC13" s="167"/>
      <c r="AD13" s="168">
        <f>N13+V13</f>
        <v>146309.5</v>
      </c>
      <c r="AE13" s="169"/>
      <c r="AF13" s="169"/>
      <c r="AG13" s="169"/>
      <c r="AH13" s="169"/>
      <c r="AI13" s="169"/>
      <c r="AJ13" s="169"/>
      <c r="AK13" s="170"/>
    </row>
    <row r="14" spans="1:37" x14ac:dyDescent="0.25">
      <c r="A14" s="42" t="s">
        <v>77</v>
      </c>
      <c r="M14" s="43"/>
      <c r="N14" s="171"/>
      <c r="O14" s="172"/>
      <c r="P14" s="172"/>
      <c r="Q14" s="172"/>
      <c r="R14" s="172"/>
      <c r="S14" s="172"/>
      <c r="T14" s="172"/>
      <c r="U14" s="173"/>
      <c r="V14" s="171"/>
      <c r="W14" s="172"/>
      <c r="X14" s="172"/>
      <c r="Y14" s="172"/>
      <c r="Z14" s="172"/>
      <c r="AA14" s="172"/>
      <c r="AB14" s="172"/>
      <c r="AC14" s="173"/>
      <c r="AD14" s="171">
        <f>V14+N14</f>
        <v>0</v>
      </c>
      <c r="AE14" s="172"/>
      <c r="AF14" s="172"/>
      <c r="AG14" s="172"/>
      <c r="AH14" s="172"/>
      <c r="AI14" s="172"/>
      <c r="AJ14" s="172"/>
      <c r="AK14" s="173"/>
    </row>
    <row r="15" spans="1:37" x14ac:dyDescent="0.25">
      <c r="A15" s="42" t="s">
        <v>78</v>
      </c>
      <c r="M15" s="43"/>
      <c r="N15" s="171"/>
      <c r="O15" s="172"/>
      <c r="P15" s="172"/>
      <c r="Q15" s="172"/>
      <c r="R15" s="172"/>
      <c r="S15" s="172"/>
      <c r="T15" s="172"/>
      <c r="U15" s="173"/>
      <c r="V15" s="171"/>
      <c r="W15" s="172"/>
      <c r="X15" s="172"/>
      <c r="Y15" s="172"/>
      <c r="Z15" s="172"/>
      <c r="AA15" s="172"/>
      <c r="AB15" s="172"/>
      <c r="AC15" s="173"/>
      <c r="AD15" s="171">
        <f>V15+N15</f>
        <v>0</v>
      </c>
      <c r="AE15" s="172"/>
      <c r="AF15" s="172"/>
      <c r="AG15" s="172"/>
      <c r="AH15" s="172"/>
      <c r="AI15" s="172"/>
      <c r="AJ15" s="172"/>
      <c r="AK15" s="173"/>
    </row>
    <row r="16" spans="1:37" x14ac:dyDescent="0.25">
      <c r="A16" s="42" t="s">
        <v>79</v>
      </c>
      <c r="M16" s="43"/>
      <c r="N16" s="171"/>
      <c r="O16" s="172"/>
      <c r="P16" s="172"/>
      <c r="Q16" s="172"/>
      <c r="R16" s="172"/>
      <c r="S16" s="172"/>
      <c r="T16" s="172"/>
      <c r="U16" s="173"/>
      <c r="V16" s="171"/>
      <c r="W16" s="172"/>
      <c r="X16" s="172"/>
      <c r="Y16" s="172"/>
      <c r="Z16" s="172"/>
      <c r="AA16" s="172"/>
      <c r="AB16" s="172"/>
      <c r="AC16" s="173"/>
      <c r="AD16" s="171"/>
      <c r="AE16" s="172"/>
      <c r="AF16" s="172"/>
      <c r="AG16" s="172"/>
      <c r="AH16" s="172"/>
      <c r="AI16" s="172"/>
      <c r="AJ16" s="172"/>
      <c r="AK16" s="173"/>
    </row>
    <row r="17" spans="1:40" x14ac:dyDescent="0.25">
      <c r="A17" s="42" t="s">
        <v>80</v>
      </c>
      <c r="M17" s="43"/>
      <c r="N17" s="171"/>
      <c r="O17" s="172"/>
      <c r="P17" s="172"/>
      <c r="Q17" s="172"/>
      <c r="R17" s="172"/>
      <c r="S17" s="172"/>
      <c r="T17" s="172"/>
      <c r="U17" s="173"/>
      <c r="V17" s="171"/>
      <c r="W17" s="172"/>
      <c r="X17" s="172"/>
      <c r="Y17" s="172"/>
      <c r="Z17" s="172"/>
      <c r="AA17" s="172"/>
      <c r="AB17" s="172"/>
      <c r="AC17" s="173"/>
      <c r="AD17" s="171"/>
      <c r="AE17" s="172"/>
      <c r="AF17" s="172"/>
      <c r="AG17" s="172"/>
      <c r="AH17" s="172"/>
      <c r="AI17" s="172"/>
      <c r="AJ17" s="172"/>
      <c r="AK17" s="173"/>
    </row>
    <row r="18" spans="1:40" x14ac:dyDescent="0.25">
      <c r="A18" s="44" t="s">
        <v>81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171"/>
      <c r="O18" s="172"/>
      <c r="P18" s="172"/>
      <c r="Q18" s="172"/>
      <c r="R18" s="172"/>
      <c r="S18" s="172"/>
      <c r="T18" s="172"/>
      <c r="U18" s="173"/>
      <c r="V18" s="171"/>
      <c r="W18" s="172"/>
      <c r="X18" s="172"/>
      <c r="Y18" s="172"/>
      <c r="Z18" s="172"/>
      <c r="AA18" s="172"/>
      <c r="AB18" s="172"/>
      <c r="AC18" s="173"/>
      <c r="AD18" s="171"/>
      <c r="AE18" s="172"/>
      <c r="AF18" s="172"/>
      <c r="AG18" s="172"/>
      <c r="AH18" s="172"/>
      <c r="AI18" s="172"/>
      <c r="AJ18" s="172"/>
      <c r="AK18" s="173"/>
    </row>
    <row r="19" spans="1:40" s="28" customFormat="1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 t="s">
        <v>13</v>
      </c>
      <c r="N19" s="174">
        <f>SUM(N13:U18)</f>
        <v>74970</v>
      </c>
      <c r="O19" s="175"/>
      <c r="P19" s="175"/>
      <c r="Q19" s="175"/>
      <c r="R19" s="175"/>
      <c r="S19" s="175"/>
      <c r="T19" s="175"/>
      <c r="U19" s="176"/>
      <c r="V19" s="174">
        <f>SUM(V13:AC18)</f>
        <v>71339.5</v>
      </c>
      <c r="W19" s="175"/>
      <c r="X19" s="175"/>
      <c r="Y19" s="175"/>
      <c r="Z19" s="175"/>
      <c r="AA19" s="175"/>
      <c r="AB19" s="175"/>
      <c r="AC19" s="176"/>
      <c r="AD19" s="174">
        <f>SUM(AD13:AK18)</f>
        <v>146309.5</v>
      </c>
      <c r="AE19" s="175"/>
      <c r="AF19" s="175"/>
      <c r="AG19" s="175"/>
      <c r="AH19" s="175"/>
      <c r="AI19" s="175"/>
      <c r="AJ19" s="175"/>
      <c r="AK19" s="176"/>
    </row>
    <row r="20" spans="1:40" s="28" customFormat="1" x14ac:dyDescent="0.25">
      <c r="A20" s="33" t="s">
        <v>14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6" t="s">
        <v>4</v>
      </c>
      <c r="O20" s="37"/>
      <c r="P20" s="37"/>
      <c r="Q20" s="37"/>
      <c r="R20" s="37"/>
      <c r="S20" s="37"/>
      <c r="T20" s="37"/>
      <c r="U20" s="38"/>
      <c r="V20" s="36" t="s">
        <v>5</v>
      </c>
      <c r="W20" s="37"/>
      <c r="X20" s="37"/>
      <c r="Y20" s="37"/>
      <c r="Z20" s="37"/>
      <c r="AA20" s="37"/>
      <c r="AB20" s="37"/>
      <c r="AC20" s="38"/>
      <c r="AD20" s="36" t="s">
        <v>6</v>
      </c>
      <c r="AE20" s="37"/>
      <c r="AF20" s="37"/>
      <c r="AG20" s="37"/>
      <c r="AH20" s="37"/>
      <c r="AI20" s="37"/>
      <c r="AJ20" s="37"/>
      <c r="AK20" s="38"/>
    </row>
    <row r="21" spans="1:40" x14ac:dyDescent="0.25">
      <c r="A21" s="39" t="s">
        <v>76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  <c r="N21" s="168">
        <v>30136.799999999999</v>
      </c>
      <c r="O21" s="169"/>
      <c r="P21" s="169"/>
      <c r="Q21" s="169"/>
      <c r="R21" s="169"/>
      <c r="S21" s="169"/>
      <c r="T21" s="169"/>
      <c r="U21" s="170"/>
      <c r="V21" s="168">
        <v>17345.599999999999</v>
      </c>
      <c r="W21" s="169"/>
      <c r="X21" s="169"/>
      <c r="Y21" s="169"/>
      <c r="Z21" s="169"/>
      <c r="AA21" s="169"/>
      <c r="AB21" s="169"/>
      <c r="AC21" s="170"/>
      <c r="AD21" s="168">
        <f>+N21+V21</f>
        <v>47482.399999999994</v>
      </c>
      <c r="AE21" s="169"/>
      <c r="AF21" s="169"/>
      <c r="AG21" s="169"/>
      <c r="AH21" s="169"/>
      <c r="AI21" s="169"/>
      <c r="AJ21" s="169"/>
      <c r="AK21" s="170"/>
    </row>
    <row r="22" spans="1:40" x14ac:dyDescent="0.25">
      <c r="A22" s="42" t="s">
        <v>77</v>
      </c>
      <c r="M22" s="43"/>
      <c r="N22" s="171">
        <v>6562.9</v>
      </c>
      <c r="O22" s="172"/>
      <c r="P22" s="172"/>
      <c r="Q22" s="172"/>
      <c r="R22" s="172"/>
      <c r="S22" s="172"/>
      <c r="T22" s="172"/>
      <c r="U22" s="173"/>
      <c r="V22" s="171">
        <v>7225.4</v>
      </c>
      <c r="W22" s="172"/>
      <c r="X22" s="172"/>
      <c r="Y22" s="172"/>
      <c r="Z22" s="172"/>
      <c r="AA22" s="172"/>
      <c r="AB22" s="172"/>
      <c r="AC22" s="173"/>
      <c r="AD22" s="171">
        <f>+N22+V22</f>
        <v>13788.3</v>
      </c>
      <c r="AE22" s="172"/>
      <c r="AF22" s="172"/>
      <c r="AG22" s="172"/>
      <c r="AH22" s="172"/>
      <c r="AI22" s="172"/>
      <c r="AJ22" s="172"/>
      <c r="AK22" s="173"/>
      <c r="AN22" s="56"/>
    </row>
    <row r="23" spans="1:40" x14ac:dyDescent="0.25">
      <c r="A23" s="42" t="s">
        <v>78</v>
      </c>
      <c r="M23" s="43"/>
      <c r="N23" s="171"/>
      <c r="O23" s="172"/>
      <c r="P23" s="172"/>
      <c r="Q23" s="172"/>
      <c r="R23" s="172"/>
      <c r="S23" s="172"/>
      <c r="T23" s="172"/>
      <c r="U23" s="173"/>
      <c r="V23" s="171"/>
      <c r="W23" s="172"/>
      <c r="X23" s="172"/>
      <c r="Y23" s="172"/>
      <c r="Z23" s="172"/>
      <c r="AA23" s="172"/>
      <c r="AB23" s="172"/>
      <c r="AC23" s="173"/>
      <c r="AD23" s="171"/>
      <c r="AE23" s="172"/>
      <c r="AF23" s="172"/>
      <c r="AG23" s="172"/>
      <c r="AH23" s="172"/>
      <c r="AI23" s="172"/>
      <c r="AJ23" s="172"/>
      <c r="AK23" s="173"/>
    </row>
    <row r="24" spans="1:40" x14ac:dyDescent="0.25">
      <c r="A24" s="42" t="s">
        <v>79</v>
      </c>
      <c r="M24" s="43"/>
      <c r="N24" s="171"/>
      <c r="O24" s="172"/>
      <c r="P24" s="172"/>
      <c r="Q24" s="172"/>
      <c r="R24" s="172"/>
      <c r="S24" s="172"/>
      <c r="T24" s="172"/>
      <c r="U24" s="173"/>
      <c r="V24" s="171"/>
      <c r="W24" s="172"/>
      <c r="X24" s="172"/>
      <c r="Y24" s="172"/>
      <c r="Z24" s="172"/>
      <c r="AA24" s="172"/>
      <c r="AB24" s="172"/>
      <c r="AC24" s="173"/>
      <c r="AD24" s="171"/>
      <c r="AE24" s="172"/>
      <c r="AF24" s="172"/>
      <c r="AG24" s="172"/>
      <c r="AH24" s="172"/>
      <c r="AI24" s="172"/>
      <c r="AJ24" s="172"/>
      <c r="AK24" s="173"/>
    </row>
    <row r="25" spans="1:40" x14ac:dyDescent="0.25">
      <c r="A25" s="42" t="s">
        <v>80</v>
      </c>
      <c r="M25" s="43"/>
      <c r="N25" s="171"/>
      <c r="O25" s="172"/>
      <c r="P25" s="172"/>
      <c r="Q25" s="172"/>
      <c r="R25" s="172"/>
      <c r="S25" s="172"/>
      <c r="T25" s="172"/>
      <c r="U25" s="173"/>
      <c r="V25" s="171"/>
      <c r="W25" s="172"/>
      <c r="X25" s="172"/>
      <c r="Y25" s="172"/>
      <c r="Z25" s="172"/>
      <c r="AA25" s="172"/>
      <c r="AB25" s="172"/>
      <c r="AC25" s="173"/>
      <c r="AD25" s="171"/>
      <c r="AE25" s="172"/>
      <c r="AF25" s="172"/>
      <c r="AG25" s="172"/>
      <c r="AH25" s="172"/>
      <c r="AI25" s="172"/>
      <c r="AJ25" s="172"/>
      <c r="AK25" s="173"/>
    </row>
    <row r="26" spans="1:40" x14ac:dyDescent="0.25">
      <c r="A26" s="44" t="s">
        <v>81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6"/>
      <c r="N26" s="171"/>
      <c r="O26" s="172"/>
      <c r="P26" s="172"/>
      <c r="Q26" s="172"/>
      <c r="R26" s="172"/>
      <c r="S26" s="172"/>
      <c r="T26" s="172"/>
      <c r="U26" s="173"/>
      <c r="V26" s="171"/>
      <c r="W26" s="172"/>
      <c r="X26" s="172"/>
      <c r="Y26" s="172"/>
      <c r="Z26" s="172"/>
      <c r="AA26" s="172"/>
      <c r="AB26" s="172"/>
      <c r="AC26" s="173"/>
      <c r="AD26" s="171"/>
      <c r="AE26" s="172"/>
      <c r="AF26" s="172"/>
      <c r="AG26" s="172"/>
      <c r="AH26" s="172"/>
      <c r="AI26" s="172"/>
      <c r="AJ26" s="172"/>
      <c r="AK26" s="173"/>
    </row>
    <row r="27" spans="1:40" s="28" customFormat="1" x14ac:dyDescent="0.2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 t="s">
        <v>13</v>
      </c>
      <c r="N27" s="174">
        <f>SUM(N21:U26)</f>
        <v>36699.699999999997</v>
      </c>
      <c r="O27" s="175"/>
      <c r="P27" s="175"/>
      <c r="Q27" s="175"/>
      <c r="R27" s="175"/>
      <c r="S27" s="175"/>
      <c r="T27" s="175"/>
      <c r="U27" s="176"/>
      <c r="V27" s="174">
        <f>SUM(V21:AC26)</f>
        <v>24571</v>
      </c>
      <c r="W27" s="175"/>
      <c r="X27" s="175"/>
      <c r="Y27" s="175"/>
      <c r="Z27" s="175"/>
      <c r="AA27" s="175"/>
      <c r="AB27" s="175"/>
      <c r="AC27" s="176"/>
      <c r="AD27" s="174">
        <f>SUM(AD21:AK26)</f>
        <v>61270.7</v>
      </c>
      <c r="AE27" s="175"/>
      <c r="AF27" s="175"/>
      <c r="AG27" s="175"/>
      <c r="AH27" s="175"/>
      <c r="AI27" s="175"/>
      <c r="AJ27" s="175"/>
      <c r="AK27" s="176"/>
    </row>
    <row r="28" spans="1:40" s="28" customFormat="1" x14ac:dyDescent="0.2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 t="s">
        <v>15</v>
      </c>
      <c r="N28" s="174">
        <f>N27+N19</f>
        <v>111669.7</v>
      </c>
      <c r="O28" s="175"/>
      <c r="P28" s="175"/>
      <c r="Q28" s="175"/>
      <c r="R28" s="175"/>
      <c r="S28" s="175"/>
      <c r="T28" s="175"/>
      <c r="U28" s="176"/>
      <c r="V28" s="174">
        <f>V27+V19</f>
        <v>95910.5</v>
      </c>
      <c r="W28" s="175"/>
      <c r="X28" s="175"/>
      <c r="Y28" s="175"/>
      <c r="Z28" s="175"/>
      <c r="AA28" s="175"/>
      <c r="AB28" s="175"/>
      <c r="AC28" s="176"/>
      <c r="AD28" s="174">
        <f>AD27+AD19</f>
        <v>207580.2</v>
      </c>
      <c r="AE28" s="175"/>
      <c r="AF28" s="175"/>
      <c r="AG28" s="175"/>
      <c r="AH28" s="175"/>
      <c r="AI28" s="175"/>
      <c r="AJ28" s="175"/>
      <c r="AK28" s="176"/>
      <c r="AN28" s="72"/>
    </row>
    <row r="30" spans="1:40" s="58" customFormat="1" ht="17.25" x14ac:dyDescent="0.3">
      <c r="A30" s="29" t="s">
        <v>16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1"/>
    </row>
    <row r="31" spans="1:40" s="28" customFormat="1" x14ac:dyDescent="0.25">
      <c r="A31" s="177" t="s">
        <v>17</v>
      </c>
      <c r="B31" s="177"/>
      <c r="C31" s="177"/>
      <c r="D31" s="177"/>
      <c r="E31" s="177"/>
      <c r="F31" s="177"/>
      <c r="G31" s="177"/>
      <c r="H31" s="178" t="s">
        <v>82</v>
      </c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 t="s">
        <v>83</v>
      </c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</row>
    <row r="32" spans="1:40" s="28" customFormat="1" ht="30" customHeight="1" x14ac:dyDescent="0.25">
      <c r="A32" s="177"/>
      <c r="B32" s="177"/>
      <c r="C32" s="177"/>
      <c r="D32" s="177"/>
      <c r="E32" s="177"/>
      <c r="F32" s="177"/>
      <c r="G32" s="177"/>
      <c r="H32" s="179" t="s">
        <v>84</v>
      </c>
      <c r="I32" s="179"/>
      <c r="J32" s="179"/>
      <c r="K32" s="179" t="s">
        <v>85</v>
      </c>
      <c r="L32" s="179"/>
      <c r="M32" s="179"/>
      <c r="N32" s="179"/>
      <c r="O32" s="179"/>
      <c r="P32" s="179"/>
      <c r="Q32" s="179" t="s">
        <v>86</v>
      </c>
      <c r="R32" s="179"/>
      <c r="S32" s="179"/>
      <c r="T32" s="179"/>
      <c r="U32" s="179"/>
      <c r="V32" s="179"/>
      <c r="W32" s="179" t="s">
        <v>84</v>
      </c>
      <c r="X32" s="179"/>
      <c r="Y32" s="179"/>
      <c r="Z32" s="179" t="s">
        <v>85</v>
      </c>
      <c r="AA32" s="179"/>
      <c r="AB32" s="179"/>
      <c r="AC32" s="179"/>
      <c r="AD32" s="179"/>
      <c r="AE32" s="179"/>
      <c r="AF32" s="179" t="s">
        <v>86</v>
      </c>
      <c r="AG32" s="179"/>
      <c r="AH32" s="179"/>
      <c r="AI32" s="179"/>
      <c r="AJ32" s="179"/>
      <c r="AK32" s="179"/>
    </row>
    <row r="33" spans="1:37" x14ac:dyDescent="0.25">
      <c r="A33" s="39" t="s">
        <v>4</v>
      </c>
      <c r="B33" s="40"/>
      <c r="C33" s="40"/>
      <c r="D33" s="40"/>
      <c r="E33" s="40"/>
      <c r="F33" s="40"/>
      <c r="G33" s="41"/>
      <c r="H33" s="183"/>
      <c r="I33" s="184"/>
      <c r="J33" s="185"/>
      <c r="K33" s="186">
        <f>N13+N21</f>
        <v>105106.8</v>
      </c>
      <c r="L33" s="187"/>
      <c r="M33" s="187"/>
      <c r="N33" s="187"/>
      <c r="O33" s="187"/>
      <c r="P33" s="188"/>
      <c r="Q33" s="168">
        <v>34220</v>
      </c>
      <c r="R33" s="169"/>
      <c r="S33" s="169"/>
      <c r="T33" s="169"/>
      <c r="U33" s="169"/>
      <c r="V33" s="170"/>
      <c r="W33" s="183">
        <f>'[1]JULIO 2024'!W33:Y33+'MARZO PRED 2025'!Q42</f>
        <v>6321</v>
      </c>
      <c r="X33" s="184"/>
      <c r="Y33" s="185"/>
      <c r="Z33" s="186">
        <f>W33*434</f>
        <v>2743314</v>
      </c>
      <c r="AA33" s="187"/>
      <c r="AB33" s="187"/>
      <c r="AC33" s="187"/>
      <c r="AD33" s="187"/>
      <c r="AE33" s="188"/>
      <c r="AF33" s="186">
        <v>2544365</v>
      </c>
      <c r="AG33" s="189"/>
      <c r="AH33" s="189"/>
      <c r="AI33" s="189"/>
      <c r="AJ33" s="189"/>
      <c r="AK33" s="190"/>
    </row>
    <row r="34" spans="1:37" x14ac:dyDescent="0.25">
      <c r="A34" s="42" t="s">
        <v>5</v>
      </c>
      <c r="G34" s="43"/>
      <c r="H34" s="191"/>
      <c r="I34" s="192"/>
      <c r="J34" s="193"/>
      <c r="K34" s="180">
        <f>V13+V21</f>
        <v>88685.1</v>
      </c>
      <c r="L34" s="194"/>
      <c r="M34" s="194"/>
      <c r="N34" s="194"/>
      <c r="O34" s="194"/>
      <c r="P34" s="195"/>
      <c r="Q34" s="171">
        <v>22082</v>
      </c>
      <c r="R34" s="172"/>
      <c r="S34" s="172"/>
      <c r="T34" s="172"/>
      <c r="U34" s="172"/>
      <c r="V34" s="173"/>
      <c r="W34" s="191">
        <f>'[1]JULIO 2024'!W34:Y34+X42</f>
        <v>4957</v>
      </c>
      <c r="X34" s="192"/>
      <c r="Y34" s="193"/>
      <c r="Z34" s="180">
        <f>W34*293</f>
        <v>1452401</v>
      </c>
      <c r="AA34" s="194"/>
      <c r="AB34" s="194"/>
      <c r="AC34" s="194"/>
      <c r="AD34" s="194"/>
      <c r="AE34" s="195"/>
      <c r="AF34" s="180">
        <v>1318520</v>
      </c>
      <c r="AG34" s="181"/>
      <c r="AH34" s="181"/>
      <c r="AI34" s="181"/>
      <c r="AJ34" s="181"/>
      <c r="AK34" s="182"/>
    </row>
    <row r="35" spans="1:37" x14ac:dyDescent="0.25">
      <c r="A35" s="44" t="s">
        <v>19</v>
      </c>
      <c r="B35" s="45"/>
      <c r="C35" s="45"/>
      <c r="D35" s="45"/>
      <c r="E35" s="45"/>
      <c r="F35" s="45"/>
      <c r="G35" s="46"/>
      <c r="H35" s="199"/>
      <c r="I35" s="200"/>
      <c r="J35" s="201"/>
      <c r="K35" s="202"/>
      <c r="L35" s="203"/>
      <c r="M35" s="203"/>
      <c r="N35" s="203"/>
      <c r="O35" s="203"/>
      <c r="P35" s="204"/>
      <c r="Q35" s="202"/>
      <c r="R35" s="203"/>
      <c r="S35" s="203"/>
      <c r="T35" s="203"/>
      <c r="U35" s="203"/>
      <c r="V35" s="204"/>
      <c r="W35" s="199"/>
      <c r="X35" s="200"/>
      <c r="Y35" s="201"/>
      <c r="Z35" s="202">
        <v>0</v>
      </c>
      <c r="AA35" s="203"/>
      <c r="AB35" s="203"/>
      <c r="AC35" s="203"/>
      <c r="AD35" s="203"/>
      <c r="AE35" s="204"/>
      <c r="AF35" s="202">
        <v>0</v>
      </c>
      <c r="AG35" s="203"/>
      <c r="AH35" s="203"/>
      <c r="AI35" s="203"/>
      <c r="AJ35" s="203"/>
      <c r="AK35" s="204"/>
    </row>
    <row r="36" spans="1:37" s="28" customFormat="1" x14ac:dyDescent="0.25">
      <c r="A36" s="47"/>
      <c r="B36" s="48"/>
      <c r="C36" s="48"/>
      <c r="D36" s="48"/>
      <c r="E36" s="48"/>
      <c r="F36" s="48"/>
      <c r="G36" s="49" t="s">
        <v>15</v>
      </c>
      <c r="H36" s="205">
        <f>SUM(H33:J35)</f>
        <v>0</v>
      </c>
      <c r="I36" s="206"/>
      <c r="J36" s="207"/>
      <c r="K36" s="196">
        <f>SUM(K33:P35)</f>
        <v>193791.90000000002</v>
      </c>
      <c r="L36" s="197"/>
      <c r="M36" s="197"/>
      <c r="N36" s="197"/>
      <c r="O36" s="197"/>
      <c r="P36" s="198"/>
      <c r="Q36" s="196">
        <f>SUM(Q33:V35)</f>
        <v>56302</v>
      </c>
      <c r="R36" s="197"/>
      <c r="S36" s="197"/>
      <c r="T36" s="197"/>
      <c r="U36" s="197"/>
      <c r="V36" s="198"/>
      <c r="W36" s="208">
        <f>SUM(W33:Y35)</f>
        <v>11278</v>
      </c>
      <c r="X36" s="209"/>
      <c r="Y36" s="210"/>
      <c r="Z36" s="196">
        <f>SUM(Z33:AE35)</f>
        <v>4195715</v>
      </c>
      <c r="AA36" s="197"/>
      <c r="AB36" s="197"/>
      <c r="AC36" s="197"/>
      <c r="AD36" s="197"/>
      <c r="AE36" s="198"/>
      <c r="AF36" s="196">
        <f>SUM(AF33:AK35)</f>
        <v>3862885</v>
      </c>
      <c r="AG36" s="197"/>
      <c r="AH36" s="197"/>
      <c r="AI36" s="197"/>
      <c r="AJ36" s="197"/>
      <c r="AK36" s="198"/>
    </row>
    <row r="38" spans="1:37" s="28" customFormat="1" x14ac:dyDescent="0.25">
      <c r="A38" s="36" t="s">
        <v>87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8"/>
    </row>
    <row r="39" spans="1:37" s="28" customFormat="1" x14ac:dyDescent="0.25">
      <c r="A39" s="33" t="s">
        <v>88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5"/>
      <c r="Q39" s="36" t="s">
        <v>4</v>
      </c>
      <c r="R39" s="37"/>
      <c r="S39" s="37"/>
      <c r="T39" s="37"/>
      <c r="U39" s="37"/>
      <c r="V39" s="37"/>
      <c r="W39" s="38"/>
      <c r="X39" s="36" t="s">
        <v>5</v>
      </c>
      <c r="Y39" s="37"/>
      <c r="Z39" s="37"/>
      <c r="AA39" s="37"/>
      <c r="AB39" s="37"/>
      <c r="AC39" s="37"/>
      <c r="AD39" s="38"/>
      <c r="AE39" s="36" t="s">
        <v>19</v>
      </c>
      <c r="AF39" s="37"/>
      <c r="AG39" s="37"/>
      <c r="AH39" s="37"/>
      <c r="AI39" s="37"/>
      <c r="AJ39" s="37"/>
      <c r="AK39" s="38"/>
    </row>
    <row r="40" spans="1:37" x14ac:dyDescent="0.25">
      <c r="A40" s="39" t="s">
        <v>21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  <c r="Q40" s="183">
        <v>25</v>
      </c>
      <c r="R40" s="184"/>
      <c r="S40" s="184"/>
      <c r="T40" s="184"/>
      <c r="U40" s="184"/>
      <c r="V40" s="184"/>
      <c r="W40" s="185"/>
      <c r="X40" s="183">
        <v>18</v>
      </c>
      <c r="Y40" s="184"/>
      <c r="Z40" s="184"/>
      <c r="AA40" s="184"/>
      <c r="AB40" s="184"/>
      <c r="AC40" s="184"/>
      <c r="AD40" s="185"/>
      <c r="AE40" s="183"/>
      <c r="AF40" s="184"/>
      <c r="AG40" s="184"/>
      <c r="AH40" s="184"/>
      <c r="AI40" s="184"/>
      <c r="AJ40" s="184"/>
      <c r="AK40" s="185"/>
    </row>
    <row r="41" spans="1:37" x14ac:dyDescent="0.25">
      <c r="A41" s="44" t="s">
        <v>22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211">
        <v>1</v>
      </c>
      <c r="R41" s="212"/>
      <c r="S41" s="212"/>
      <c r="T41" s="212"/>
      <c r="U41" s="212"/>
      <c r="V41" s="212"/>
      <c r="W41" s="213"/>
      <c r="X41" s="211">
        <v>0</v>
      </c>
      <c r="Y41" s="212"/>
      <c r="Z41" s="212"/>
      <c r="AA41" s="212"/>
      <c r="AB41" s="212"/>
      <c r="AC41" s="212"/>
      <c r="AD41" s="213"/>
      <c r="AE41" s="211"/>
      <c r="AF41" s="212"/>
      <c r="AG41" s="212"/>
      <c r="AH41" s="212"/>
      <c r="AI41" s="212"/>
      <c r="AJ41" s="212"/>
      <c r="AK41" s="213"/>
    </row>
    <row r="42" spans="1:37" s="28" customFormat="1" x14ac:dyDescent="0.25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9" t="s">
        <v>15</v>
      </c>
      <c r="Q42" s="205">
        <f>Q40-Q41</f>
        <v>24</v>
      </c>
      <c r="R42" s="206"/>
      <c r="S42" s="206"/>
      <c r="T42" s="206"/>
      <c r="U42" s="206"/>
      <c r="V42" s="206"/>
      <c r="W42" s="207"/>
      <c r="X42" s="205">
        <f>X40-X41</f>
        <v>18</v>
      </c>
      <c r="Y42" s="206"/>
      <c r="Z42" s="206"/>
      <c r="AA42" s="206"/>
      <c r="AB42" s="206"/>
      <c r="AC42" s="206"/>
      <c r="AD42" s="207"/>
      <c r="AE42" s="205"/>
      <c r="AF42" s="206"/>
      <c r="AG42" s="206"/>
      <c r="AH42" s="206"/>
      <c r="AI42" s="206"/>
      <c r="AJ42" s="206"/>
      <c r="AK42" s="207"/>
    </row>
    <row r="44" spans="1:37" s="58" customFormat="1" ht="17.25" x14ac:dyDescent="0.3">
      <c r="A44" s="59" t="s">
        <v>23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1"/>
    </row>
    <row r="45" spans="1:37" s="28" customFormat="1" x14ac:dyDescent="0.25">
      <c r="A45" s="62" t="s">
        <v>89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T45" s="63" t="s">
        <v>90</v>
      </c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4"/>
    </row>
    <row r="46" spans="1:37" s="28" customFormat="1" x14ac:dyDescent="0.25">
      <c r="A46" s="65"/>
      <c r="AK46" s="66"/>
    </row>
    <row r="47" spans="1:37" s="28" customFormat="1" x14ac:dyDescent="0.25">
      <c r="A47" s="65"/>
      <c r="AK47" s="66"/>
    </row>
    <row r="48" spans="1:37" s="28" customFormat="1" x14ac:dyDescent="0.25">
      <c r="A48" s="214" t="s">
        <v>91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67"/>
      <c r="T48" s="215" t="s">
        <v>92</v>
      </c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6"/>
    </row>
    <row r="49" ht="1.5" customHeight="1" x14ac:dyDescent="0.25"/>
  </sheetData>
  <mergeCells count="96">
    <mergeCell ref="Q42:W42"/>
    <mergeCell ref="X42:AD42"/>
    <mergeCell ref="AE42:AK42"/>
    <mergeCell ref="A48:R48"/>
    <mergeCell ref="T48:AK48"/>
    <mergeCell ref="Q40:W40"/>
    <mergeCell ref="X40:AD40"/>
    <mergeCell ref="AE40:AK40"/>
    <mergeCell ref="Q41:W41"/>
    <mergeCell ref="X41:AD41"/>
    <mergeCell ref="AE41:AK41"/>
    <mergeCell ref="AF36:AK36"/>
    <mergeCell ref="H35:J35"/>
    <mergeCell ref="K35:P35"/>
    <mergeCell ref="Q35:V35"/>
    <mergeCell ref="W35:Y35"/>
    <mergeCell ref="Z35:AE35"/>
    <mergeCell ref="AF35:AK35"/>
    <mergeCell ref="H36:J36"/>
    <mergeCell ref="K36:P36"/>
    <mergeCell ref="Q36:V36"/>
    <mergeCell ref="W36:Y36"/>
    <mergeCell ref="Z36:AE36"/>
    <mergeCell ref="AF34:AK34"/>
    <mergeCell ref="Z32:AE32"/>
    <mergeCell ref="AF32:AK32"/>
    <mergeCell ref="H33:J33"/>
    <mergeCell ref="K33:P33"/>
    <mergeCell ref="Q33:V33"/>
    <mergeCell ref="W33:Y33"/>
    <mergeCell ref="Z33:AE33"/>
    <mergeCell ref="AF33:AK33"/>
    <mergeCell ref="H34:J34"/>
    <mergeCell ref="K34:P34"/>
    <mergeCell ref="Q34:V34"/>
    <mergeCell ref="W34:Y34"/>
    <mergeCell ref="Z34:AE34"/>
    <mergeCell ref="N28:U28"/>
    <mergeCell ref="V28:AC28"/>
    <mergeCell ref="AD28:AK28"/>
    <mergeCell ref="A31:G32"/>
    <mergeCell ref="H31:V31"/>
    <mergeCell ref="W31:AK31"/>
    <mergeCell ref="H32:J32"/>
    <mergeCell ref="K32:P32"/>
    <mergeCell ref="Q32:V32"/>
    <mergeCell ref="W32:Y32"/>
    <mergeCell ref="N26:U26"/>
    <mergeCell ref="V26:AC26"/>
    <mergeCell ref="AD26:AK26"/>
    <mergeCell ref="N27:U27"/>
    <mergeCell ref="V27:AC27"/>
    <mergeCell ref="AD27:AK27"/>
    <mergeCell ref="N24:U24"/>
    <mergeCell ref="V24:AC24"/>
    <mergeCell ref="AD24:AK24"/>
    <mergeCell ref="N25:U25"/>
    <mergeCell ref="V25:AC25"/>
    <mergeCell ref="AD25:AK25"/>
    <mergeCell ref="N22:U22"/>
    <mergeCell ref="V22:AC22"/>
    <mergeCell ref="AD22:AK22"/>
    <mergeCell ref="N23:U23"/>
    <mergeCell ref="V23:AC23"/>
    <mergeCell ref="AD23:AK23"/>
    <mergeCell ref="N19:U19"/>
    <mergeCell ref="V19:AC19"/>
    <mergeCell ref="AD19:AK19"/>
    <mergeCell ref="N21:U21"/>
    <mergeCell ref="V21:AC21"/>
    <mergeCell ref="AD21:AK21"/>
    <mergeCell ref="N17:U17"/>
    <mergeCell ref="V17:AC17"/>
    <mergeCell ref="AD17:AK17"/>
    <mergeCell ref="N18:U18"/>
    <mergeCell ref="V18:AC18"/>
    <mergeCell ref="AD18:AK18"/>
    <mergeCell ref="N15:U15"/>
    <mergeCell ref="V15:AC15"/>
    <mergeCell ref="AD15:AK15"/>
    <mergeCell ref="N16:U16"/>
    <mergeCell ref="V16:AC16"/>
    <mergeCell ref="AD16:AK16"/>
    <mergeCell ref="N13:U13"/>
    <mergeCell ref="V13:AC13"/>
    <mergeCell ref="AD13:AK13"/>
    <mergeCell ref="N14:U14"/>
    <mergeCell ref="V14:AC14"/>
    <mergeCell ref="AD14:AK14"/>
    <mergeCell ref="A9:D9"/>
    <mergeCell ref="E9:J9"/>
    <mergeCell ref="H4:AK4"/>
    <mergeCell ref="H5:AK5"/>
    <mergeCell ref="H6:AK6"/>
    <mergeCell ref="C8:F8"/>
    <mergeCell ref="G8:I8"/>
  </mergeCells>
  <pageMargins left="0.35433070866141736" right="0.19685039370078741" top="0.39370078740157483" bottom="0.31496062992125984" header="0" footer="0"/>
  <pageSetup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4:J49"/>
  <sheetViews>
    <sheetView zoomScale="145" zoomScaleNormal="145" workbookViewId="0">
      <selection activeCell="I38" sqref="I38:J38"/>
    </sheetView>
  </sheetViews>
  <sheetFormatPr baseColWidth="10" defaultRowHeight="12.75" x14ac:dyDescent="0.2"/>
  <cols>
    <col min="1" max="4" width="11.42578125" style="74"/>
    <col min="5" max="5" width="8.7109375" style="74" customWidth="1"/>
    <col min="6" max="6" width="15.5703125" style="74" customWidth="1"/>
    <col min="7" max="7" width="21.7109375" style="74" customWidth="1"/>
    <col min="8" max="8" width="0.28515625" style="74" customWidth="1"/>
    <col min="9" max="9" width="11.42578125" style="74"/>
    <col min="10" max="10" width="11.5703125" style="74" bestFit="1" customWidth="1"/>
    <col min="11" max="16384" width="11.42578125" style="74"/>
  </cols>
  <sheetData>
    <row r="4" spans="1:9" x14ac:dyDescent="0.2">
      <c r="A4" s="73"/>
      <c r="B4" s="73"/>
      <c r="C4" s="220" t="s">
        <v>95</v>
      </c>
      <c r="D4" s="220"/>
      <c r="E4" s="220"/>
      <c r="F4" s="220"/>
      <c r="G4" s="220"/>
    </row>
    <row r="5" spans="1:9" x14ac:dyDescent="0.2">
      <c r="A5" s="73"/>
      <c r="B5" s="73"/>
      <c r="C5" s="220" t="s">
        <v>96</v>
      </c>
      <c r="D5" s="220"/>
      <c r="E5" s="220"/>
      <c r="F5" s="220"/>
      <c r="G5" s="220"/>
    </row>
    <row r="6" spans="1:9" x14ac:dyDescent="0.2">
      <c r="A6" s="73"/>
      <c r="B6" s="73"/>
      <c r="C6" s="220" t="s">
        <v>97</v>
      </c>
      <c r="D6" s="220"/>
      <c r="E6" s="220"/>
      <c r="F6" s="220"/>
      <c r="G6" s="220"/>
    </row>
    <row r="7" spans="1:9" x14ac:dyDescent="0.2">
      <c r="A7" s="73"/>
      <c r="B7" s="73"/>
      <c r="C7" s="220"/>
      <c r="D7" s="220"/>
      <c r="E7" s="220"/>
      <c r="F7" s="220"/>
      <c r="G7" s="220"/>
    </row>
    <row r="8" spans="1:9" x14ac:dyDescent="0.2">
      <c r="A8" s="75" t="s">
        <v>72</v>
      </c>
      <c r="B8" s="76" t="s">
        <v>125</v>
      </c>
      <c r="C8" s="77">
        <v>2025</v>
      </c>
      <c r="D8" s="78"/>
      <c r="E8" s="78"/>
      <c r="F8" s="78"/>
      <c r="G8" s="78"/>
    </row>
    <row r="9" spans="1:9" x14ac:dyDescent="0.2">
      <c r="A9" s="75" t="s">
        <v>74</v>
      </c>
      <c r="B9" s="73" t="s">
        <v>75</v>
      </c>
      <c r="C9" s="73"/>
      <c r="D9" s="73"/>
      <c r="E9" s="73"/>
      <c r="F9" s="73"/>
      <c r="G9" s="73"/>
    </row>
    <row r="10" spans="1:9" ht="13.5" thickBot="1" x14ac:dyDescent="0.25">
      <c r="A10" s="75"/>
      <c r="B10" s="73"/>
      <c r="C10" s="73"/>
      <c r="D10" s="73"/>
      <c r="E10" s="73"/>
      <c r="F10" s="73"/>
      <c r="G10" s="73"/>
    </row>
    <row r="11" spans="1:9" ht="13.5" thickBot="1" x14ac:dyDescent="0.25">
      <c r="A11" s="221" t="s">
        <v>99</v>
      </c>
      <c r="B11" s="222"/>
      <c r="C11" s="222"/>
      <c r="D11" s="222"/>
      <c r="E11" s="222"/>
      <c r="F11" s="222"/>
      <c r="G11" s="223"/>
    </row>
    <row r="12" spans="1:9" ht="13.5" thickBot="1" x14ac:dyDescent="0.25">
      <c r="A12" s="217" t="s">
        <v>37</v>
      </c>
      <c r="B12" s="218"/>
      <c r="C12" s="218"/>
      <c r="D12" s="218"/>
      <c r="E12" s="219"/>
      <c r="F12" s="217" t="s">
        <v>6</v>
      </c>
      <c r="G12" s="219"/>
    </row>
    <row r="13" spans="1:9" x14ac:dyDescent="0.2">
      <c r="A13" s="79" t="s">
        <v>100</v>
      </c>
      <c r="B13" s="80"/>
      <c r="C13" s="80"/>
      <c r="D13" s="80"/>
      <c r="E13" s="80"/>
      <c r="F13" s="81"/>
      <c r="G13" s="82">
        <v>99556</v>
      </c>
      <c r="I13" s="83"/>
    </row>
    <row r="14" spans="1:9" x14ac:dyDescent="0.2">
      <c r="A14" s="84" t="s">
        <v>101</v>
      </c>
      <c r="B14" s="73"/>
      <c r="C14" s="73"/>
      <c r="D14" s="73"/>
      <c r="E14" s="73"/>
      <c r="F14" s="85"/>
      <c r="G14" s="86">
        <v>0</v>
      </c>
    </row>
    <row r="15" spans="1:9" x14ac:dyDescent="0.2">
      <c r="A15" s="84" t="s">
        <v>102</v>
      </c>
      <c r="B15" s="73"/>
      <c r="C15" s="73"/>
      <c r="D15" s="73"/>
      <c r="E15" s="73"/>
      <c r="F15" s="85"/>
      <c r="G15" s="86">
        <v>0</v>
      </c>
    </row>
    <row r="16" spans="1:9" x14ac:dyDescent="0.2">
      <c r="A16" s="84" t="s">
        <v>103</v>
      </c>
      <c r="B16" s="73"/>
      <c r="C16" s="73"/>
      <c r="D16" s="73"/>
      <c r="E16" s="73"/>
      <c r="F16" s="85"/>
      <c r="G16" s="86"/>
    </row>
    <row r="17" spans="1:10" x14ac:dyDescent="0.2">
      <c r="A17" s="84" t="s">
        <v>104</v>
      </c>
      <c r="B17" s="73"/>
      <c r="C17" s="73"/>
      <c r="D17" s="73"/>
      <c r="E17" s="73"/>
      <c r="F17" s="85"/>
      <c r="G17" s="87"/>
    </row>
    <row r="18" spans="1:10" x14ac:dyDescent="0.2">
      <c r="A18" s="84" t="s">
        <v>105</v>
      </c>
      <c r="B18" s="73"/>
      <c r="C18" s="73"/>
      <c r="D18" s="73"/>
      <c r="E18" s="73"/>
      <c r="F18" s="85"/>
      <c r="G18" s="86"/>
    </row>
    <row r="19" spans="1:10" x14ac:dyDescent="0.2">
      <c r="A19" s="84" t="s">
        <v>106</v>
      </c>
      <c r="B19" s="73"/>
      <c r="C19" s="73"/>
      <c r="D19" s="73"/>
      <c r="E19" s="73"/>
      <c r="F19" s="88"/>
      <c r="G19" s="86"/>
    </row>
    <row r="20" spans="1:10" x14ac:dyDescent="0.2">
      <c r="A20" s="84" t="s">
        <v>107</v>
      </c>
      <c r="B20" s="73"/>
      <c r="C20" s="73"/>
      <c r="D20" s="73"/>
      <c r="E20" s="73"/>
      <c r="F20" s="85"/>
      <c r="G20" s="87"/>
    </row>
    <row r="21" spans="1:10" ht="13.5" thickBot="1" x14ac:dyDescent="0.25">
      <c r="A21" s="84" t="s">
        <v>108</v>
      </c>
      <c r="B21" s="73"/>
      <c r="C21" s="73"/>
      <c r="D21" s="73"/>
      <c r="E21" s="73"/>
      <c r="F21" s="85"/>
      <c r="G21" s="87"/>
    </row>
    <row r="22" spans="1:10" ht="13.5" thickBot="1" x14ac:dyDescent="0.25">
      <c r="A22" s="89" t="s">
        <v>109</v>
      </c>
      <c r="B22" s="90"/>
      <c r="C22" s="90"/>
      <c r="D22" s="90"/>
      <c r="E22" s="91"/>
      <c r="F22" s="85"/>
      <c r="G22" s="87"/>
    </row>
    <row r="23" spans="1:10" x14ac:dyDescent="0.2">
      <c r="A23" s="84"/>
      <c r="B23" s="73" t="s">
        <v>110</v>
      </c>
      <c r="C23" s="73"/>
      <c r="D23" s="73"/>
      <c r="E23" s="92"/>
      <c r="F23" s="85"/>
      <c r="G23" s="86"/>
      <c r="H23" s="93"/>
    </row>
    <row r="24" spans="1:10" x14ac:dyDescent="0.2">
      <c r="A24" s="84"/>
      <c r="B24" s="73" t="s">
        <v>111</v>
      </c>
      <c r="C24" s="73"/>
      <c r="D24" s="73"/>
      <c r="E24" s="73"/>
      <c r="F24" s="85"/>
      <c r="G24" s="87"/>
    </row>
    <row r="25" spans="1:10" x14ac:dyDescent="0.2">
      <c r="A25" s="84"/>
      <c r="B25" s="73" t="s">
        <v>112</v>
      </c>
      <c r="C25" s="73"/>
      <c r="D25" s="73"/>
      <c r="E25" s="73"/>
      <c r="F25" s="85"/>
      <c r="G25" s="87"/>
    </row>
    <row r="26" spans="1:10" x14ac:dyDescent="0.2">
      <c r="A26" s="84"/>
      <c r="B26" s="73" t="s">
        <v>113</v>
      </c>
      <c r="C26" s="73"/>
      <c r="D26" s="73"/>
      <c r="E26" s="73"/>
      <c r="F26" s="85"/>
      <c r="G26" s="87"/>
    </row>
    <row r="27" spans="1:10" x14ac:dyDescent="0.2">
      <c r="A27" s="84"/>
      <c r="B27" s="73" t="s">
        <v>114</v>
      </c>
      <c r="C27" s="73"/>
      <c r="D27" s="73"/>
      <c r="E27" s="73"/>
      <c r="F27" s="85"/>
      <c r="G27" s="87"/>
    </row>
    <row r="28" spans="1:10" ht="13.5" thickBot="1" x14ac:dyDescent="0.25">
      <c r="A28" s="94"/>
      <c r="B28" s="95" t="s">
        <v>115</v>
      </c>
      <c r="C28" s="95"/>
      <c r="D28" s="95"/>
      <c r="E28" s="95"/>
      <c r="F28" s="96"/>
      <c r="G28" s="97"/>
    </row>
    <row r="29" spans="1:10" ht="13.5" thickBot="1" x14ac:dyDescent="0.25">
      <c r="A29" s="224" t="s">
        <v>15</v>
      </c>
      <c r="B29" s="225"/>
      <c r="C29" s="225"/>
      <c r="D29" s="225"/>
      <c r="E29" s="225"/>
      <c r="F29" s="98"/>
      <c r="G29" s="99">
        <f>SUM(F13:G24)</f>
        <v>99556</v>
      </c>
      <c r="H29" s="93"/>
      <c r="J29" s="93"/>
    </row>
    <row r="30" spans="1:10" ht="13.5" thickBot="1" x14ac:dyDescent="0.25">
      <c r="A30" s="73"/>
      <c r="B30" s="73"/>
      <c r="C30" s="73"/>
      <c r="D30" s="73"/>
      <c r="E30" s="73"/>
      <c r="F30" s="73"/>
      <c r="G30" s="73"/>
    </row>
    <row r="31" spans="1:10" ht="13.5" thickBot="1" x14ac:dyDescent="0.25">
      <c r="A31" s="226" t="s">
        <v>116</v>
      </c>
      <c r="B31" s="227"/>
      <c r="C31" s="227"/>
      <c r="D31" s="227"/>
      <c r="E31" s="227"/>
      <c r="F31" s="227"/>
      <c r="G31" s="228"/>
    </row>
    <row r="32" spans="1:10" ht="13.5" thickBot="1" x14ac:dyDescent="0.25">
      <c r="A32" s="229" t="s">
        <v>37</v>
      </c>
      <c r="B32" s="230"/>
      <c r="C32" s="230"/>
      <c r="D32" s="230"/>
      <c r="E32" s="230"/>
      <c r="F32" s="100" t="s">
        <v>117</v>
      </c>
      <c r="G32" s="101" t="s">
        <v>118</v>
      </c>
    </row>
    <row r="33" spans="1:7" x14ac:dyDescent="0.2">
      <c r="A33" s="84" t="s">
        <v>41</v>
      </c>
      <c r="B33" s="102"/>
      <c r="C33" s="102"/>
      <c r="D33" s="102"/>
      <c r="E33" s="102"/>
      <c r="F33" s="103"/>
      <c r="G33" s="104"/>
    </row>
    <row r="34" spans="1:7" x14ac:dyDescent="0.2">
      <c r="A34" s="84" t="s">
        <v>119</v>
      </c>
      <c r="B34" s="73"/>
      <c r="C34" s="73"/>
      <c r="D34" s="73"/>
      <c r="E34" s="73"/>
      <c r="F34" s="105"/>
      <c r="G34" s="106"/>
    </row>
    <row r="35" spans="1:7" x14ac:dyDescent="0.2">
      <c r="A35" s="107" t="s">
        <v>120</v>
      </c>
      <c r="B35" s="108"/>
      <c r="C35" s="108"/>
      <c r="D35" s="108"/>
      <c r="E35" s="108"/>
      <c r="F35" s="109"/>
      <c r="G35" s="110"/>
    </row>
    <row r="36" spans="1:7" x14ac:dyDescent="0.2">
      <c r="A36" s="111"/>
      <c r="B36" s="112"/>
      <c r="C36" s="112"/>
      <c r="D36" s="113" t="s">
        <v>13</v>
      </c>
      <c r="E36" s="112"/>
      <c r="F36" s="114"/>
      <c r="G36" s="115">
        <v>0</v>
      </c>
    </row>
    <row r="37" spans="1:7" x14ac:dyDescent="0.2">
      <c r="A37" s="116" t="s">
        <v>121</v>
      </c>
      <c r="B37" s="117"/>
      <c r="C37" s="117"/>
      <c r="D37" s="117"/>
      <c r="E37" s="117"/>
      <c r="F37" s="118"/>
      <c r="G37" s="119"/>
    </row>
    <row r="38" spans="1:7" x14ac:dyDescent="0.2">
      <c r="A38" s="84" t="s">
        <v>119</v>
      </c>
      <c r="B38" s="73"/>
      <c r="C38" s="73"/>
      <c r="D38" s="73"/>
      <c r="E38" s="73"/>
      <c r="F38" s="105"/>
      <c r="G38" s="120"/>
    </row>
    <row r="39" spans="1:7" x14ac:dyDescent="0.2">
      <c r="A39" s="107" t="s">
        <v>120</v>
      </c>
      <c r="B39" s="108"/>
      <c r="C39" s="108"/>
      <c r="D39" s="108"/>
      <c r="E39" s="108"/>
      <c r="F39" s="109"/>
      <c r="G39" s="121"/>
    </row>
    <row r="40" spans="1:7" ht="13.5" thickBot="1" x14ac:dyDescent="0.25">
      <c r="A40" s="122"/>
      <c r="B40" s="123"/>
      <c r="C40" s="123"/>
      <c r="D40" s="124" t="str">
        <f>D36</f>
        <v>SUBTOTAL</v>
      </c>
      <c r="E40" s="123"/>
      <c r="F40" s="125"/>
      <c r="G40" s="126">
        <f>SUM(G38:G39)</f>
        <v>0</v>
      </c>
    </row>
    <row r="41" spans="1:7" ht="13.5" thickBot="1" x14ac:dyDescent="0.25">
      <c r="A41" s="94"/>
      <c r="B41" s="95"/>
      <c r="C41" s="95"/>
      <c r="D41" s="127" t="s">
        <v>15</v>
      </c>
      <c r="E41" s="95"/>
      <c r="F41" s="128"/>
      <c r="G41" s="129">
        <f>SUM(G40)</f>
        <v>0</v>
      </c>
    </row>
    <row r="42" spans="1:7" ht="13.5" thickBot="1" x14ac:dyDescent="0.25">
      <c r="A42" s="89"/>
      <c r="B42" s="90"/>
      <c r="C42" s="231" t="s">
        <v>122</v>
      </c>
      <c r="D42" s="231"/>
      <c r="E42" s="231"/>
      <c r="F42" s="231"/>
      <c r="G42" s="91"/>
    </row>
    <row r="43" spans="1:7" x14ac:dyDescent="0.2">
      <c r="A43" s="232" t="s">
        <v>89</v>
      </c>
      <c r="B43" s="220"/>
      <c r="C43" s="220"/>
      <c r="D43" s="73"/>
      <c r="E43" s="233" t="s">
        <v>123</v>
      </c>
      <c r="F43" s="233"/>
      <c r="G43" s="234"/>
    </row>
    <row r="44" spans="1:7" x14ac:dyDescent="0.2">
      <c r="A44" s="232"/>
      <c r="B44" s="220"/>
      <c r="C44" s="220"/>
      <c r="D44" s="73"/>
      <c r="E44" s="102"/>
      <c r="F44" s="73"/>
      <c r="G44" s="106"/>
    </row>
    <row r="45" spans="1:7" x14ac:dyDescent="0.2">
      <c r="A45" s="130"/>
      <c r="B45" s="78"/>
      <c r="C45" s="78"/>
      <c r="D45" s="73"/>
      <c r="E45" s="102"/>
      <c r="F45" s="73"/>
      <c r="G45" s="106"/>
    </row>
    <row r="46" spans="1:7" x14ac:dyDescent="0.2">
      <c r="A46" s="130"/>
      <c r="B46" s="78"/>
      <c r="C46" s="78"/>
      <c r="D46" s="73"/>
      <c r="E46" s="102"/>
      <c r="F46" s="73"/>
      <c r="G46" s="106"/>
    </row>
    <row r="47" spans="1:7" x14ac:dyDescent="0.2">
      <c r="A47" s="84"/>
      <c r="B47" s="73"/>
      <c r="C47" s="73"/>
      <c r="D47" s="73"/>
      <c r="E47" s="73"/>
      <c r="F47" s="73"/>
      <c r="G47" s="106"/>
    </row>
    <row r="48" spans="1:7" s="131" customFormat="1" x14ac:dyDescent="0.2">
      <c r="A48" s="235" t="s">
        <v>91</v>
      </c>
      <c r="B48" s="236"/>
      <c r="C48" s="236"/>
      <c r="D48" s="75"/>
      <c r="E48" s="236" t="s">
        <v>126</v>
      </c>
      <c r="F48" s="236"/>
      <c r="G48" s="237"/>
    </row>
    <row r="49" spans="1:7" s="131" customFormat="1" ht="13.5" thickBot="1" x14ac:dyDescent="0.25">
      <c r="A49" s="238"/>
      <c r="B49" s="239"/>
      <c r="C49" s="239"/>
      <c r="D49" s="132"/>
      <c r="E49" s="239"/>
      <c r="F49" s="239"/>
      <c r="G49" s="240"/>
    </row>
  </sheetData>
  <mergeCells count="18">
    <mergeCell ref="A44:C44"/>
    <mergeCell ref="A48:C48"/>
    <mergeCell ref="E48:G48"/>
    <mergeCell ref="A49:C49"/>
    <mergeCell ref="E49:G49"/>
    <mergeCell ref="A29:E29"/>
    <mergeCell ref="A31:G31"/>
    <mergeCell ref="A32:E32"/>
    <mergeCell ref="C42:F42"/>
    <mergeCell ref="A43:C43"/>
    <mergeCell ref="E43:G43"/>
    <mergeCell ref="A12:E12"/>
    <mergeCell ref="F12:G12"/>
    <mergeCell ref="C4:G4"/>
    <mergeCell ref="C5:G5"/>
    <mergeCell ref="C6:G6"/>
    <mergeCell ref="C7:G7"/>
    <mergeCell ref="A11:G11"/>
  </mergeCells>
  <pageMargins left="0.70866141732283472" right="0.70866141732283472" top="0.74803149606299213" bottom="0.74803149606299213" header="0.31496062992125984" footer="0.31496062992125984"/>
  <pageSetup scale="9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J54"/>
  <sheetViews>
    <sheetView topLeftCell="A19" zoomScaleNormal="100" workbookViewId="0">
      <selection activeCell="I38" sqref="I38:J38"/>
    </sheetView>
  </sheetViews>
  <sheetFormatPr baseColWidth="10" defaultRowHeight="15" x14ac:dyDescent="0.25"/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57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244">
        <v>24533.7</v>
      </c>
      <c r="F14" s="244"/>
      <c r="G14" s="244">
        <v>23996.5</v>
      </c>
      <c r="H14" s="244"/>
      <c r="I14" s="245">
        <f t="shared" ref="I14:I19" si="0">E14+G14</f>
        <v>48530.2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0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</row>
    <row r="18" spans="1:10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</row>
    <row r="19" spans="1:10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</row>
    <row r="20" spans="1:10" ht="15.75" thickBot="1" x14ac:dyDescent="0.3">
      <c r="A20" s="272" t="s">
        <v>13</v>
      </c>
      <c r="B20" s="273"/>
      <c r="C20" s="273"/>
      <c r="D20" s="274"/>
      <c r="E20" s="275">
        <f>SUM(E14:F19)</f>
        <v>24533.7</v>
      </c>
      <c r="F20" s="276"/>
      <c r="G20" s="275">
        <f>SUM(G14:H19)</f>
        <v>23996.5</v>
      </c>
      <c r="H20" s="276"/>
      <c r="I20" s="275">
        <f>SUM(I14:J19)</f>
        <v>48530.2</v>
      </c>
      <c r="J20" s="277"/>
    </row>
    <row r="21" spans="1:10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</row>
    <row r="22" spans="1:10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</row>
    <row r="23" spans="1:10" ht="15.75" thickTop="1" x14ac:dyDescent="0.25">
      <c r="A23" s="264" t="s">
        <v>7</v>
      </c>
      <c r="B23" s="265"/>
      <c r="C23" s="265"/>
      <c r="D23" s="265"/>
      <c r="E23" s="266">
        <v>31124</v>
      </c>
      <c r="F23" s="266"/>
      <c r="G23" s="266">
        <v>17400</v>
      </c>
      <c r="H23" s="266"/>
      <c r="I23" s="267">
        <f>E23+G23</f>
        <v>48524</v>
      </c>
      <c r="J23" s="268"/>
    </row>
    <row r="24" spans="1:10" x14ac:dyDescent="0.25">
      <c r="A24" s="269" t="s">
        <v>8</v>
      </c>
      <c r="B24" s="270"/>
      <c r="C24" s="270"/>
      <c r="D24" s="270"/>
      <c r="E24" s="271">
        <v>7570</v>
      </c>
      <c r="F24" s="271"/>
      <c r="G24" s="271">
        <v>3754</v>
      </c>
      <c r="H24" s="271"/>
      <c r="I24" s="262">
        <f>E24+G24</f>
        <v>11324</v>
      </c>
      <c r="J24" s="263"/>
    </row>
    <row r="25" spans="1:10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</row>
    <row r="26" spans="1:10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</row>
    <row r="27" spans="1:10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</row>
    <row r="28" spans="1:10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</row>
    <row r="29" spans="1:10" ht="15.75" thickBot="1" x14ac:dyDescent="0.3">
      <c r="A29" s="303" t="s">
        <v>13</v>
      </c>
      <c r="B29" s="304"/>
      <c r="C29" s="304"/>
      <c r="D29" s="305"/>
      <c r="E29" s="306">
        <f>SUM(E23:F28)</f>
        <v>38694</v>
      </c>
      <c r="F29" s="307"/>
      <c r="G29" s="308">
        <f>SUM(G23:H28)</f>
        <v>21154</v>
      </c>
      <c r="H29" s="309"/>
      <c r="I29" s="310">
        <f>SUM(I23:J28)</f>
        <v>59848</v>
      </c>
      <c r="J29" s="307"/>
    </row>
    <row r="30" spans="1:10" ht="15.75" thickBot="1" x14ac:dyDescent="0.3">
      <c r="A30" s="311" t="s">
        <v>15</v>
      </c>
      <c r="B30" s="312"/>
      <c r="C30" s="312"/>
      <c r="D30" s="313"/>
      <c r="E30" s="314">
        <f>E20+E29</f>
        <v>63227.7</v>
      </c>
      <c r="F30" s="315"/>
      <c r="G30" s="316">
        <f>G20+G29</f>
        <v>45150.5</v>
      </c>
      <c r="H30" s="317"/>
      <c r="I30" s="318">
        <f>I20+I29</f>
        <v>108378.2</v>
      </c>
      <c r="J30" s="315"/>
    </row>
    <row r="31" spans="1:10" ht="15.75" thickBot="1" x14ac:dyDescent="0.3">
      <c r="A31" s="289"/>
      <c r="B31" s="290"/>
      <c r="C31" s="290"/>
      <c r="D31" s="290"/>
      <c r="E31" s="290"/>
      <c r="F31" s="290"/>
      <c r="G31" s="290"/>
      <c r="H31" s="290"/>
      <c r="I31" s="290"/>
      <c r="J31" s="291"/>
    </row>
    <row r="32" spans="1:10" ht="16.5" customHeight="1" thickBot="1" x14ac:dyDescent="0.3">
      <c r="A32" s="251" t="s">
        <v>16</v>
      </c>
      <c r="B32" s="252"/>
      <c r="C32" s="252"/>
      <c r="D32" s="252"/>
      <c r="E32" s="252"/>
      <c r="F32" s="252"/>
      <c r="G32" s="252"/>
      <c r="H32" s="252"/>
      <c r="I32" s="252"/>
      <c r="J32" s="253"/>
    </row>
    <row r="33" spans="1:10" ht="17.25" customHeight="1" thickTop="1" thickBot="1" x14ac:dyDescent="0.3">
      <c r="A33" s="292" t="s">
        <v>17</v>
      </c>
      <c r="B33" s="293"/>
      <c r="C33" s="296" t="s">
        <v>2</v>
      </c>
      <c r="D33" s="297"/>
      <c r="E33" s="297"/>
      <c r="F33" s="297"/>
      <c r="G33" s="297"/>
      <c r="H33" s="297"/>
      <c r="I33" s="297"/>
      <c r="J33" s="298"/>
    </row>
    <row r="34" spans="1:10" ht="33.75" customHeight="1" thickTop="1" thickBot="1" x14ac:dyDescent="0.3">
      <c r="A34" s="294"/>
      <c r="B34" s="295"/>
      <c r="C34" s="299" t="s">
        <v>18</v>
      </c>
      <c r="D34" s="300"/>
      <c r="E34" s="301" t="s">
        <v>27</v>
      </c>
      <c r="F34" s="301"/>
      <c r="G34" s="301" t="s">
        <v>28</v>
      </c>
      <c r="H34" s="301"/>
      <c r="I34" s="301" t="s">
        <v>29</v>
      </c>
      <c r="J34" s="302"/>
    </row>
    <row r="35" spans="1:10" ht="15.75" thickTop="1" x14ac:dyDescent="0.25">
      <c r="A35" s="319" t="s">
        <v>4</v>
      </c>
      <c r="B35" s="320"/>
      <c r="C35" s="321">
        <v>6311</v>
      </c>
      <c r="D35" s="322"/>
      <c r="E35" s="323">
        <f>+E30</f>
        <v>63227.7</v>
      </c>
      <c r="F35" s="324"/>
      <c r="G35" s="325">
        <v>2738974</v>
      </c>
      <c r="H35" s="326"/>
      <c r="I35" s="323">
        <v>2544365</v>
      </c>
      <c r="J35" s="327"/>
    </row>
    <row r="36" spans="1:10" x14ac:dyDescent="0.25">
      <c r="A36" s="328" t="s">
        <v>5</v>
      </c>
      <c r="B36" s="329"/>
      <c r="C36" s="330">
        <v>4952</v>
      </c>
      <c r="D36" s="331"/>
      <c r="E36" s="332">
        <f>+G30</f>
        <v>45150.5</v>
      </c>
      <c r="F36" s="333"/>
      <c r="G36" s="334">
        <v>1450936</v>
      </c>
      <c r="H36" s="335"/>
      <c r="I36" s="332">
        <v>1318520</v>
      </c>
      <c r="J36" s="336"/>
    </row>
    <row r="37" spans="1:10" x14ac:dyDescent="0.25">
      <c r="A37" s="342" t="s">
        <v>19</v>
      </c>
      <c r="B37" s="343"/>
      <c r="C37" s="344"/>
      <c r="D37" s="345"/>
      <c r="E37" s="332"/>
      <c r="F37" s="333"/>
      <c r="G37" s="346"/>
      <c r="H37" s="335"/>
      <c r="I37" s="332"/>
      <c r="J37" s="336"/>
    </row>
    <row r="38" spans="1:10" ht="15.75" thickBot="1" x14ac:dyDescent="0.3">
      <c r="A38" s="347" t="s">
        <v>15</v>
      </c>
      <c r="B38" s="348"/>
      <c r="C38" s="349">
        <f>C35+C36+C37</f>
        <v>11263</v>
      </c>
      <c r="D38" s="350"/>
      <c r="E38" s="351">
        <f>E35+E36+E37</f>
        <v>108378.2</v>
      </c>
      <c r="F38" s="352"/>
      <c r="G38" s="353">
        <f>G35+G36+G37</f>
        <v>4189910</v>
      </c>
      <c r="H38" s="354"/>
      <c r="I38" s="351">
        <f>I35+I36+I37</f>
        <v>3862885</v>
      </c>
      <c r="J38" s="355"/>
    </row>
    <row r="39" spans="1:10" ht="15.75" thickBot="1" x14ac:dyDescent="0.3">
      <c r="A39" s="289"/>
      <c r="B39" s="290"/>
      <c r="C39" s="290"/>
      <c r="D39" s="290"/>
      <c r="E39" s="290"/>
      <c r="F39" s="290"/>
      <c r="G39" s="290"/>
      <c r="H39" s="290"/>
      <c r="I39" s="290"/>
      <c r="J39" s="291"/>
    </row>
    <row r="40" spans="1:10" ht="16.5" customHeight="1" thickBot="1" x14ac:dyDescent="0.3">
      <c r="A40" s="337" t="s">
        <v>20</v>
      </c>
      <c r="B40" s="338"/>
      <c r="C40" s="338"/>
      <c r="D40" s="338"/>
      <c r="E40" s="338"/>
      <c r="F40" s="338"/>
      <c r="G40" s="338"/>
      <c r="H40" s="338"/>
      <c r="I40" s="338"/>
      <c r="J40" s="339"/>
    </row>
    <row r="41" spans="1:10" ht="15" customHeight="1" thickTop="1" thickBot="1" x14ac:dyDescent="0.3">
      <c r="A41" s="340" t="s">
        <v>31</v>
      </c>
      <c r="B41" s="341"/>
      <c r="C41" s="297" t="s">
        <v>4</v>
      </c>
      <c r="D41" s="341"/>
      <c r="E41" s="255" t="s">
        <v>5</v>
      </c>
      <c r="F41" s="255"/>
      <c r="G41" s="255" t="s">
        <v>19</v>
      </c>
      <c r="H41" s="255"/>
      <c r="I41" s="255" t="s">
        <v>15</v>
      </c>
      <c r="J41" s="256"/>
    </row>
    <row r="42" spans="1:10" ht="15.75" thickTop="1" x14ac:dyDescent="0.25">
      <c r="A42" s="361" t="s">
        <v>21</v>
      </c>
      <c r="B42" s="322"/>
      <c r="C42" s="362"/>
      <c r="D42" s="322"/>
      <c r="E42" s="363">
        <v>14</v>
      </c>
      <c r="F42" s="363"/>
      <c r="G42" s="363">
        <v>13</v>
      </c>
      <c r="H42" s="363"/>
      <c r="I42" s="364">
        <f>C42+E42+G42</f>
        <v>27</v>
      </c>
      <c r="J42" s="365"/>
    </row>
    <row r="43" spans="1:10" x14ac:dyDescent="0.25">
      <c r="A43" s="366" t="s">
        <v>22</v>
      </c>
      <c r="B43" s="345"/>
      <c r="C43" s="367"/>
      <c r="D43" s="345"/>
      <c r="E43" s="368"/>
      <c r="F43" s="368"/>
      <c r="G43" s="368"/>
      <c r="H43" s="368"/>
      <c r="I43" s="369">
        <f>C43+E43+G43</f>
        <v>0</v>
      </c>
      <c r="J43" s="370"/>
    </row>
    <row r="44" spans="1:10" ht="15.75" thickBot="1" x14ac:dyDescent="0.3">
      <c r="A44" s="356" t="s">
        <v>15</v>
      </c>
      <c r="B44" s="349"/>
      <c r="C44" s="357">
        <f>C42+C43</f>
        <v>0</v>
      </c>
      <c r="D44" s="350"/>
      <c r="E44" s="350">
        <f>E42+E43</f>
        <v>14</v>
      </c>
      <c r="F44" s="358"/>
      <c r="G44" s="358">
        <f>G42+G43</f>
        <v>13</v>
      </c>
      <c r="H44" s="358"/>
      <c r="I44" s="359">
        <f>I42+I43</f>
        <v>27</v>
      </c>
      <c r="J44" s="360"/>
    </row>
    <row r="45" spans="1:10" ht="15.75" thickBot="1" x14ac:dyDescent="0.3">
      <c r="A45" s="289"/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0" ht="16.5" thickBot="1" x14ac:dyDescent="0.3">
      <c r="A46" s="381" t="s">
        <v>23</v>
      </c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0" ht="15.75" thickTop="1" x14ac:dyDescent="0.25">
      <c r="A47" s="384" t="s">
        <v>24</v>
      </c>
      <c r="B47" s="385"/>
      <c r="C47" s="385"/>
      <c r="D47" s="385"/>
      <c r="E47" s="385"/>
      <c r="F47" s="386" t="s">
        <v>26</v>
      </c>
      <c r="G47" s="386"/>
      <c r="H47" s="386"/>
      <c r="I47" s="386"/>
      <c r="J47" s="386"/>
    </row>
    <row r="48" spans="1:10" x14ac:dyDescent="0.25">
      <c r="A48" s="372"/>
      <c r="B48" s="373"/>
      <c r="C48" s="373"/>
      <c r="D48" s="373"/>
      <c r="E48" s="373"/>
      <c r="F48" s="387"/>
      <c r="G48" s="387"/>
      <c r="H48" s="387"/>
      <c r="I48" s="387"/>
      <c r="J48" s="387"/>
    </row>
    <row r="49" spans="1:10" x14ac:dyDescent="0.25">
      <c r="A49" s="372"/>
      <c r="B49" s="373"/>
      <c r="C49" s="373"/>
      <c r="D49" s="373"/>
      <c r="E49" s="373"/>
      <c r="F49" s="373"/>
      <c r="G49" s="373"/>
      <c r="H49" s="373"/>
      <c r="I49" s="373"/>
      <c r="J49" s="387"/>
    </row>
    <row r="50" spans="1:10" x14ac:dyDescent="0.25">
      <c r="A50" s="372"/>
      <c r="B50" s="373"/>
      <c r="C50" s="373"/>
      <c r="D50" s="373"/>
      <c r="E50" s="373"/>
      <c r="F50" s="374"/>
      <c r="G50" s="374"/>
      <c r="H50" s="374"/>
      <c r="I50" s="374"/>
      <c r="J50" s="374"/>
    </row>
    <row r="51" spans="1:10" x14ac:dyDescent="0.25">
      <c r="A51" s="375" t="s">
        <v>25</v>
      </c>
      <c r="B51" s="376"/>
      <c r="C51" s="376"/>
      <c r="D51" s="376"/>
      <c r="E51" s="376"/>
      <c r="F51" s="377" t="s">
        <v>25</v>
      </c>
      <c r="G51" s="377"/>
      <c r="H51" s="377"/>
      <c r="I51" s="377"/>
      <c r="J51" s="377"/>
    </row>
    <row r="52" spans="1:10" ht="15.75" customHeight="1" thickBot="1" x14ac:dyDescent="0.3">
      <c r="A52" s="378" t="s">
        <v>53</v>
      </c>
      <c r="B52" s="379"/>
      <c r="C52" s="379"/>
      <c r="D52" s="379"/>
      <c r="E52" s="379"/>
      <c r="F52" s="379" t="s">
        <v>52</v>
      </c>
      <c r="G52" s="379"/>
      <c r="H52" s="379"/>
      <c r="I52" s="379"/>
      <c r="J52" s="380"/>
    </row>
    <row r="54" spans="1:10" x14ac:dyDescent="0.25">
      <c r="A54" s="371" t="s">
        <v>54</v>
      </c>
      <c r="B54" s="371"/>
      <c r="C54" s="371"/>
      <c r="D54" s="371"/>
      <c r="E54" s="371"/>
      <c r="F54" s="371"/>
      <c r="G54" s="371"/>
      <c r="H54" s="371"/>
      <c r="I54" s="371"/>
      <c r="J54" s="371"/>
    </row>
  </sheetData>
  <mergeCells count="137">
    <mergeCell ref="A54:J54"/>
    <mergeCell ref="A50:E50"/>
    <mergeCell ref="F50:J50"/>
    <mergeCell ref="A51:E51"/>
    <mergeCell ref="F51:J51"/>
    <mergeCell ref="A52:E52"/>
    <mergeCell ref="F52:J52"/>
    <mergeCell ref="A46:J46"/>
    <mergeCell ref="A47:E47"/>
    <mergeCell ref="F47:J47"/>
    <mergeCell ref="A48:E48"/>
    <mergeCell ref="F48:J48"/>
    <mergeCell ref="A49:J49"/>
    <mergeCell ref="A44:B44"/>
    <mergeCell ref="C44:D44"/>
    <mergeCell ref="E44:F44"/>
    <mergeCell ref="G44:H44"/>
    <mergeCell ref="I44:J44"/>
    <mergeCell ref="A45:J45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J39"/>
    <mergeCell ref="A40:J40"/>
    <mergeCell ref="A41:B41"/>
    <mergeCell ref="C41:D41"/>
    <mergeCell ref="E41:F41"/>
    <mergeCell ref="G41:H41"/>
    <mergeCell ref="I41:J41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1:J31"/>
    <mergeCell ref="A32:J32"/>
    <mergeCell ref="A33:B34"/>
    <mergeCell ref="C33:J33"/>
    <mergeCell ref="C34:D34"/>
    <mergeCell ref="E34:F34"/>
    <mergeCell ref="G34:H34"/>
    <mergeCell ref="I34:J34"/>
    <mergeCell ref="A29:D29"/>
    <mergeCell ref="E29:F29"/>
    <mergeCell ref="G29:H29"/>
    <mergeCell ref="I29:J29"/>
    <mergeCell ref="A30:D30"/>
    <mergeCell ref="E30:F30"/>
    <mergeCell ref="G30:H30"/>
    <mergeCell ref="I30:J30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23:D23"/>
    <mergeCell ref="E23:F23"/>
    <mergeCell ref="G23:H23"/>
    <mergeCell ref="I23:J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</mergeCells>
  <printOptions horizontalCentered="1" verticalCentered="1"/>
  <pageMargins left="0" right="0" top="0" bottom="0" header="0" footer="0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L65"/>
  <sheetViews>
    <sheetView topLeftCell="B31" zoomScale="112" zoomScaleNormal="112" workbookViewId="0">
      <selection activeCell="I38" sqref="I38:J38"/>
    </sheetView>
  </sheetViews>
  <sheetFormatPr baseColWidth="10" defaultRowHeight="15" x14ac:dyDescent="0.25"/>
  <cols>
    <col min="4" max="4" width="11.42578125" customWidth="1"/>
    <col min="12" max="12" width="55.42578125" bestFit="1" customWidth="1"/>
  </cols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32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55</v>
      </c>
      <c r="J9" s="3"/>
    </row>
    <row r="10" spans="1:10" x14ac:dyDescent="0.25">
      <c r="A10" s="4" t="s">
        <v>51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38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16.5" thickTop="1" thickBot="1" x14ac:dyDescent="0.3">
      <c r="A13" s="340" t="s">
        <v>37</v>
      </c>
      <c r="B13" s="297"/>
      <c r="C13" s="297"/>
      <c r="D13" s="297"/>
      <c r="E13" s="297"/>
      <c r="F13" s="297"/>
      <c r="G13" s="341"/>
      <c r="H13" s="296" t="s">
        <v>6</v>
      </c>
      <c r="I13" s="297"/>
      <c r="J13" s="298"/>
    </row>
    <row r="14" spans="1:10" ht="15.75" customHeight="1" thickTop="1" x14ac:dyDescent="0.25">
      <c r="A14" s="264" t="s">
        <v>33</v>
      </c>
      <c r="B14" s="265"/>
      <c r="C14" s="265"/>
      <c r="D14" s="265"/>
      <c r="E14" s="265"/>
      <c r="F14" s="265"/>
      <c r="G14" s="413"/>
      <c r="H14" s="414">
        <v>196767.5</v>
      </c>
      <c r="I14" s="415"/>
      <c r="J14" s="416"/>
    </row>
    <row r="15" spans="1:10" x14ac:dyDescent="0.25">
      <c r="A15" s="269" t="s">
        <v>34</v>
      </c>
      <c r="B15" s="270"/>
      <c r="C15" s="270"/>
      <c r="D15" s="270"/>
      <c r="E15" s="270"/>
      <c r="F15" s="270"/>
      <c r="G15" s="388"/>
      <c r="H15" s="401"/>
      <c r="I15" s="402"/>
      <c r="J15" s="403"/>
    </row>
    <row r="16" spans="1:10" ht="15" customHeight="1" x14ac:dyDescent="0.25">
      <c r="A16" s="269" t="s">
        <v>35</v>
      </c>
      <c r="B16" s="270"/>
      <c r="C16" s="270"/>
      <c r="D16" s="270"/>
      <c r="E16" s="270"/>
      <c r="F16" s="270"/>
      <c r="G16" s="388"/>
      <c r="H16" s="401"/>
      <c r="I16" s="402"/>
      <c r="J16" s="403"/>
    </row>
    <row r="17" spans="1:10" ht="15" customHeight="1" x14ac:dyDescent="0.25">
      <c r="A17" s="269" t="s">
        <v>36</v>
      </c>
      <c r="B17" s="270"/>
      <c r="C17" s="270"/>
      <c r="D17" s="270"/>
      <c r="E17" s="270"/>
      <c r="F17" s="270"/>
      <c r="G17" s="388"/>
      <c r="H17" s="401"/>
      <c r="I17" s="402"/>
      <c r="J17" s="403"/>
    </row>
    <row r="18" spans="1:10" x14ac:dyDescent="0.25">
      <c r="A18" s="269" t="s">
        <v>8</v>
      </c>
      <c r="B18" s="270"/>
      <c r="C18" s="270"/>
      <c r="D18" s="270"/>
      <c r="E18" s="270"/>
      <c r="F18" s="270"/>
      <c r="G18" s="388"/>
      <c r="H18" s="401"/>
      <c r="I18" s="402"/>
      <c r="J18" s="403"/>
    </row>
    <row r="19" spans="1:10" x14ac:dyDescent="0.25">
      <c r="A19" s="269" t="s">
        <v>9</v>
      </c>
      <c r="B19" s="270"/>
      <c r="C19" s="270"/>
      <c r="D19" s="270"/>
      <c r="E19" s="270"/>
      <c r="F19" s="270"/>
      <c r="G19" s="388"/>
      <c r="H19" s="401"/>
      <c r="I19" s="402"/>
      <c r="J19" s="403"/>
    </row>
    <row r="20" spans="1:10" ht="15" customHeight="1" x14ac:dyDescent="0.25">
      <c r="A20" s="269" t="s">
        <v>10</v>
      </c>
      <c r="B20" s="270"/>
      <c r="C20" s="270"/>
      <c r="D20" s="270"/>
      <c r="E20" s="270"/>
      <c r="F20" s="270"/>
      <c r="G20" s="388"/>
      <c r="H20" s="401"/>
      <c r="I20" s="402"/>
      <c r="J20" s="403"/>
    </row>
    <row r="21" spans="1:10" x14ac:dyDescent="0.25">
      <c r="A21" s="269" t="s">
        <v>11</v>
      </c>
      <c r="B21" s="270"/>
      <c r="C21" s="270"/>
      <c r="D21" s="270"/>
      <c r="E21" s="270"/>
      <c r="F21" s="270"/>
      <c r="G21" s="388"/>
      <c r="H21" s="401"/>
      <c r="I21" s="402"/>
      <c r="J21" s="403"/>
    </row>
    <row r="22" spans="1:10" ht="15" customHeight="1" x14ac:dyDescent="0.25">
      <c r="A22" s="284" t="s">
        <v>12</v>
      </c>
      <c r="B22" s="285"/>
      <c r="C22" s="285"/>
      <c r="D22" s="285"/>
      <c r="E22" s="285"/>
      <c r="F22" s="285"/>
      <c r="G22" s="417"/>
      <c r="H22" s="407"/>
      <c r="I22" s="408"/>
      <c r="J22" s="409"/>
    </row>
    <row r="23" spans="1:10" ht="15" customHeight="1" thickBot="1" x14ac:dyDescent="0.3">
      <c r="A23" s="418" t="s">
        <v>13</v>
      </c>
      <c r="B23" s="419"/>
      <c r="C23" s="419"/>
      <c r="D23" s="419"/>
      <c r="E23" s="419"/>
      <c r="F23" s="419"/>
      <c r="G23" s="419"/>
      <c r="H23" s="410">
        <f>SUM(H14:J22)</f>
        <v>196767.5</v>
      </c>
      <c r="I23" s="411"/>
      <c r="J23" s="412"/>
    </row>
    <row r="24" spans="1:10" ht="15" customHeight="1" thickBot="1" x14ac:dyDescent="0.3">
      <c r="A24" s="404"/>
      <c r="B24" s="405"/>
      <c r="C24" s="405"/>
      <c r="D24" s="405"/>
      <c r="E24" s="405"/>
      <c r="F24" s="405"/>
      <c r="G24" s="405"/>
      <c r="H24" s="405"/>
      <c r="I24" s="405"/>
      <c r="J24" s="406"/>
    </row>
    <row r="25" spans="1:10" ht="15" customHeight="1" thickBot="1" x14ac:dyDescent="0.3">
      <c r="A25" s="251" t="s">
        <v>39</v>
      </c>
      <c r="B25" s="252"/>
      <c r="C25" s="252"/>
      <c r="D25" s="252"/>
      <c r="E25" s="252"/>
      <c r="F25" s="252"/>
      <c r="G25" s="252"/>
      <c r="H25" s="252"/>
      <c r="I25" s="252"/>
      <c r="J25" s="253"/>
    </row>
    <row r="26" spans="1:10" ht="15" customHeight="1" thickTop="1" thickBot="1" x14ac:dyDescent="0.3">
      <c r="A26" s="340" t="s">
        <v>37</v>
      </c>
      <c r="B26" s="297"/>
      <c r="C26" s="297"/>
      <c r="D26" s="297"/>
      <c r="E26" s="297"/>
      <c r="F26" s="297"/>
      <c r="G26" s="341"/>
      <c r="H26" s="296" t="s">
        <v>6</v>
      </c>
      <c r="I26" s="297"/>
      <c r="J26" s="298"/>
    </row>
    <row r="27" spans="1:10" ht="15" customHeight="1" thickTop="1" x14ac:dyDescent="0.25">
      <c r="A27" s="264" t="s">
        <v>33</v>
      </c>
      <c r="B27" s="265"/>
      <c r="C27" s="265"/>
      <c r="D27" s="265"/>
      <c r="E27" s="265"/>
      <c r="F27" s="265"/>
      <c r="G27" s="413"/>
      <c r="H27" s="414"/>
      <c r="I27" s="415"/>
      <c r="J27" s="416"/>
    </row>
    <row r="28" spans="1:10" ht="15" customHeight="1" x14ac:dyDescent="0.25">
      <c r="A28" s="269" t="s">
        <v>34</v>
      </c>
      <c r="B28" s="270"/>
      <c r="C28" s="270"/>
      <c r="D28" s="270"/>
      <c r="E28" s="270"/>
      <c r="F28" s="270"/>
      <c r="G28" s="388"/>
      <c r="H28" s="401"/>
      <c r="I28" s="402"/>
      <c r="J28" s="403"/>
    </row>
    <row r="29" spans="1:10" ht="15" customHeight="1" x14ac:dyDescent="0.25">
      <c r="A29" s="269" t="s">
        <v>35</v>
      </c>
      <c r="B29" s="270"/>
      <c r="C29" s="270"/>
      <c r="D29" s="270"/>
      <c r="E29" s="270"/>
      <c r="F29" s="270"/>
      <c r="G29" s="388"/>
      <c r="H29" s="401"/>
      <c r="I29" s="402"/>
      <c r="J29" s="403"/>
    </row>
    <row r="30" spans="1:10" ht="15" customHeight="1" x14ac:dyDescent="0.25">
      <c r="A30" s="269" t="s">
        <v>36</v>
      </c>
      <c r="B30" s="270"/>
      <c r="C30" s="270"/>
      <c r="D30" s="270"/>
      <c r="E30" s="270"/>
      <c r="F30" s="270"/>
      <c r="G30" s="388"/>
      <c r="H30" s="401"/>
      <c r="I30" s="402"/>
      <c r="J30" s="403"/>
    </row>
    <row r="31" spans="1:10" ht="15" customHeight="1" x14ac:dyDescent="0.25">
      <c r="A31" s="269" t="s">
        <v>8</v>
      </c>
      <c r="B31" s="270"/>
      <c r="C31" s="270"/>
      <c r="D31" s="270"/>
      <c r="E31" s="270"/>
      <c r="F31" s="270"/>
      <c r="G31" s="388"/>
      <c r="H31" s="401"/>
      <c r="I31" s="402"/>
      <c r="J31" s="403"/>
    </row>
    <row r="32" spans="1:10" ht="15" customHeight="1" x14ac:dyDescent="0.25">
      <c r="A32" s="269" t="s">
        <v>9</v>
      </c>
      <c r="B32" s="270"/>
      <c r="C32" s="270"/>
      <c r="D32" s="270"/>
      <c r="E32" s="270"/>
      <c r="F32" s="270"/>
      <c r="G32" s="388"/>
      <c r="H32" s="401"/>
      <c r="I32" s="402"/>
      <c r="J32" s="403"/>
    </row>
    <row r="33" spans="1:10" ht="15" customHeight="1" x14ac:dyDescent="0.25">
      <c r="A33" s="269" t="s">
        <v>10</v>
      </c>
      <c r="B33" s="270"/>
      <c r="C33" s="270"/>
      <c r="D33" s="270"/>
      <c r="E33" s="270"/>
      <c r="F33" s="270"/>
      <c r="G33" s="388"/>
      <c r="H33" s="401"/>
      <c r="I33" s="402"/>
      <c r="J33" s="403"/>
    </row>
    <row r="34" spans="1:10" ht="15" customHeight="1" x14ac:dyDescent="0.25">
      <c r="A34" s="269" t="s">
        <v>11</v>
      </c>
      <c r="B34" s="270"/>
      <c r="C34" s="270"/>
      <c r="D34" s="270"/>
      <c r="E34" s="270"/>
      <c r="F34" s="270"/>
      <c r="G34" s="388"/>
      <c r="H34" s="401"/>
      <c r="I34" s="402"/>
      <c r="J34" s="403"/>
    </row>
    <row r="35" spans="1:10" ht="15" customHeight="1" x14ac:dyDescent="0.25">
      <c r="A35" s="284" t="s">
        <v>12</v>
      </c>
      <c r="B35" s="285"/>
      <c r="C35" s="285"/>
      <c r="D35" s="285"/>
      <c r="E35" s="285"/>
      <c r="F35" s="285"/>
      <c r="G35" s="417"/>
      <c r="H35" s="407"/>
      <c r="I35" s="408"/>
      <c r="J35" s="409"/>
    </row>
    <row r="36" spans="1:10" ht="15.75" thickBot="1" x14ac:dyDescent="0.3">
      <c r="A36" s="303" t="s">
        <v>13</v>
      </c>
      <c r="B36" s="304"/>
      <c r="C36" s="304"/>
      <c r="D36" s="304"/>
      <c r="E36" s="304"/>
      <c r="F36" s="304"/>
      <c r="G36" s="304"/>
      <c r="H36" s="426">
        <f>SUM(H27:J35)</f>
        <v>0</v>
      </c>
      <c r="I36" s="427"/>
      <c r="J36" s="428"/>
    </row>
    <row r="37" spans="1:10" ht="15.75" thickBot="1" x14ac:dyDescent="0.3">
      <c r="A37" s="422" t="s">
        <v>40</v>
      </c>
      <c r="B37" s="423"/>
      <c r="C37" s="423"/>
      <c r="D37" s="423"/>
      <c r="E37" s="423"/>
      <c r="F37" s="423"/>
      <c r="G37" s="423"/>
      <c r="H37" s="424">
        <f>H23+H36</f>
        <v>196767.5</v>
      </c>
      <c r="I37" s="424"/>
      <c r="J37" s="425"/>
    </row>
    <row r="38" spans="1:10" ht="15.75" thickBot="1" x14ac:dyDescent="0.3">
      <c r="A38" s="289"/>
      <c r="B38" s="290"/>
      <c r="C38" s="290"/>
      <c r="D38" s="290"/>
      <c r="E38" s="290"/>
      <c r="F38" s="290"/>
      <c r="G38" s="290"/>
      <c r="H38" s="290"/>
      <c r="I38" s="290"/>
      <c r="J38" s="291"/>
    </row>
    <row r="39" spans="1:10" ht="16.5" thickBot="1" x14ac:dyDescent="0.3">
      <c r="A39" s="251" t="s">
        <v>16</v>
      </c>
      <c r="B39" s="252"/>
      <c r="C39" s="252"/>
      <c r="D39" s="252"/>
      <c r="E39" s="252"/>
      <c r="F39" s="252"/>
      <c r="G39" s="252"/>
      <c r="H39" s="252"/>
      <c r="I39" s="252"/>
      <c r="J39" s="253"/>
    </row>
    <row r="40" spans="1:10" ht="16.5" customHeight="1" thickTop="1" thickBot="1" x14ac:dyDescent="0.3">
      <c r="A40" s="292" t="s">
        <v>42</v>
      </c>
      <c r="B40" s="293"/>
      <c r="C40" s="420"/>
      <c r="D40" s="297" t="s">
        <v>2</v>
      </c>
      <c r="E40" s="297"/>
      <c r="F40" s="297"/>
      <c r="G40" s="297"/>
      <c r="H40" s="297"/>
      <c r="I40" s="297"/>
      <c r="J40" s="298"/>
    </row>
    <row r="41" spans="1:10" ht="23.25" customHeight="1" thickTop="1" thickBot="1" x14ac:dyDescent="0.3">
      <c r="A41" s="294"/>
      <c r="B41" s="295"/>
      <c r="C41" s="421"/>
      <c r="D41" s="8" t="s">
        <v>44</v>
      </c>
      <c r="E41" s="301" t="s">
        <v>45</v>
      </c>
      <c r="F41" s="301"/>
      <c r="G41" s="301" t="s">
        <v>46</v>
      </c>
      <c r="H41" s="301"/>
      <c r="I41" s="301" t="s">
        <v>29</v>
      </c>
      <c r="J41" s="302"/>
    </row>
    <row r="42" spans="1:10" ht="15.75" thickTop="1" x14ac:dyDescent="0.25">
      <c r="A42" s="264" t="s">
        <v>41</v>
      </c>
      <c r="B42" s="265"/>
      <c r="C42" s="413"/>
      <c r="D42" s="1">
        <v>0</v>
      </c>
      <c r="E42" s="429">
        <v>0</v>
      </c>
      <c r="F42" s="324"/>
      <c r="G42" s="346">
        <v>0</v>
      </c>
      <c r="H42" s="335"/>
      <c r="I42" s="323">
        <v>0</v>
      </c>
      <c r="J42" s="327"/>
    </row>
    <row r="43" spans="1:10" x14ac:dyDescent="0.25">
      <c r="A43" s="269" t="s">
        <v>60</v>
      </c>
      <c r="B43" s="270"/>
      <c r="C43" s="388"/>
      <c r="D43" s="1">
        <v>217</v>
      </c>
      <c r="E43" s="332">
        <v>15191.5</v>
      </c>
      <c r="F43" s="333"/>
      <c r="G43" s="334">
        <f>D43*2</f>
        <v>434</v>
      </c>
      <c r="H43" s="335"/>
      <c r="I43" s="332">
        <f>E43*2</f>
        <v>30383</v>
      </c>
      <c r="J43" s="336"/>
    </row>
    <row r="44" spans="1:10" x14ac:dyDescent="0.25">
      <c r="A44" s="269" t="s">
        <v>61</v>
      </c>
      <c r="B44" s="270"/>
      <c r="C44" s="388"/>
      <c r="D44" s="1">
        <v>859</v>
      </c>
      <c r="E44" s="332">
        <v>60122.66</v>
      </c>
      <c r="F44" s="333"/>
      <c r="G44" s="334">
        <f t="shared" ref="G44:G48" si="0">D44*2</f>
        <v>1718</v>
      </c>
      <c r="H44" s="335"/>
      <c r="I44" s="332">
        <f t="shared" ref="I44:I48" si="1">E44*2</f>
        <v>120245.32</v>
      </c>
      <c r="J44" s="336"/>
    </row>
    <row r="45" spans="1:10" x14ac:dyDescent="0.25">
      <c r="A45" s="269" t="s">
        <v>62</v>
      </c>
      <c r="B45" s="270"/>
      <c r="C45" s="388"/>
      <c r="D45" s="1">
        <v>496</v>
      </c>
      <c r="E45" s="332">
        <v>49624.11</v>
      </c>
      <c r="F45" s="333"/>
      <c r="G45" s="334">
        <f t="shared" si="0"/>
        <v>992</v>
      </c>
      <c r="H45" s="335"/>
      <c r="I45" s="332">
        <f t="shared" si="1"/>
        <v>99248.22</v>
      </c>
      <c r="J45" s="336"/>
    </row>
    <row r="46" spans="1:10" x14ac:dyDescent="0.25">
      <c r="A46" s="269" t="s">
        <v>63</v>
      </c>
      <c r="B46" s="270"/>
      <c r="C46" s="388"/>
      <c r="D46" s="1">
        <v>408</v>
      </c>
      <c r="E46" s="332">
        <v>40822.07</v>
      </c>
      <c r="F46" s="333"/>
      <c r="G46" s="334">
        <f t="shared" si="0"/>
        <v>816</v>
      </c>
      <c r="H46" s="335"/>
      <c r="I46" s="332">
        <f t="shared" si="1"/>
        <v>81644.14</v>
      </c>
      <c r="J46" s="336"/>
    </row>
    <row r="47" spans="1:10" x14ac:dyDescent="0.25">
      <c r="A47" s="269" t="s">
        <v>64</v>
      </c>
      <c r="B47" s="270"/>
      <c r="C47" s="388"/>
      <c r="D47" s="1">
        <v>344</v>
      </c>
      <c r="E47" s="332">
        <v>31007.16</v>
      </c>
      <c r="F47" s="333"/>
      <c r="G47" s="334">
        <f t="shared" si="0"/>
        <v>688</v>
      </c>
      <c r="H47" s="335"/>
      <c r="I47" s="332">
        <f t="shared" si="1"/>
        <v>62014.32</v>
      </c>
      <c r="J47" s="336"/>
    </row>
    <row r="48" spans="1:10" x14ac:dyDescent="0.25">
      <c r="A48" s="284" t="s">
        <v>43</v>
      </c>
      <c r="B48" s="285"/>
      <c r="C48" s="417"/>
      <c r="D48" s="13">
        <v>0</v>
      </c>
      <c r="E48" s="332"/>
      <c r="F48" s="333"/>
      <c r="G48" s="334">
        <f t="shared" si="0"/>
        <v>0</v>
      </c>
      <c r="H48" s="335"/>
      <c r="I48" s="332">
        <f t="shared" si="1"/>
        <v>0</v>
      </c>
      <c r="J48" s="336"/>
    </row>
    <row r="49" spans="1:12" ht="15.75" thickBot="1" x14ac:dyDescent="0.3">
      <c r="A49" s="399" t="s">
        <v>15</v>
      </c>
      <c r="B49" s="400"/>
      <c r="C49" s="400"/>
      <c r="D49" s="14">
        <f>SUM(D42:D48)</f>
        <v>2324</v>
      </c>
      <c r="E49" s="394">
        <f>SUM(E43:F47)</f>
        <v>196767.5</v>
      </c>
      <c r="F49" s="395"/>
      <c r="G49" s="396">
        <f>SUM(G42:H48)</f>
        <v>4648</v>
      </c>
      <c r="H49" s="397"/>
      <c r="I49" s="394">
        <f>SUM(I42:J48)</f>
        <v>393535</v>
      </c>
      <c r="J49" s="398"/>
      <c r="L49" s="23"/>
    </row>
    <row r="50" spans="1:12" ht="15.75" thickBot="1" x14ac:dyDescent="0.3">
      <c r="A50" s="289"/>
      <c r="B50" s="290"/>
      <c r="C50" s="290"/>
      <c r="D50" s="290"/>
      <c r="E50" s="290"/>
      <c r="F50" s="290"/>
      <c r="G50" s="290"/>
      <c r="H50" s="290"/>
      <c r="I50" s="290"/>
      <c r="J50" s="291"/>
    </row>
    <row r="51" spans="1:12" ht="16.5" customHeight="1" thickBot="1" x14ac:dyDescent="0.3">
      <c r="A51" s="390" t="s">
        <v>20</v>
      </c>
      <c r="B51" s="391"/>
      <c r="C51" s="391"/>
      <c r="D51" s="391"/>
      <c r="E51" s="391"/>
      <c r="F51" s="391"/>
      <c r="G51" s="391"/>
      <c r="H51" s="391"/>
      <c r="I51" s="391"/>
      <c r="J51" s="392"/>
    </row>
    <row r="52" spans="1:12" ht="27" customHeight="1" thickTop="1" thickBot="1" x14ac:dyDescent="0.3">
      <c r="A52" s="340" t="s">
        <v>47</v>
      </c>
      <c r="B52" s="297"/>
      <c r="C52" s="297"/>
      <c r="D52" s="341"/>
      <c r="E52" s="393" t="s">
        <v>48</v>
      </c>
      <c r="F52" s="300"/>
      <c r="G52" s="301" t="s">
        <v>49</v>
      </c>
      <c r="H52" s="301"/>
      <c r="I52" s="301" t="s">
        <v>50</v>
      </c>
      <c r="J52" s="302"/>
    </row>
    <row r="53" spans="1:12" ht="15.75" thickTop="1" x14ac:dyDescent="0.25">
      <c r="A53" s="269" t="s">
        <v>21</v>
      </c>
      <c r="B53" s="270"/>
      <c r="C53" s="270"/>
      <c r="D53" s="388"/>
      <c r="E53" s="362"/>
      <c r="F53" s="322"/>
      <c r="G53" s="363"/>
      <c r="H53" s="363"/>
      <c r="I53" s="363"/>
      <c r="J53" s="434"/>
    </row>
    <row r="54" spans="1:12" x14ac:dyDescent="0.25">
      <c r="A54" s="269" t="s">
        <v>22</v>
      </c>
      <c r="B54" s="270"/>
      <c r="C54" s="270"/>
      <c r="D54" s="388"/>
      <c r="E54" s="367"/>
      <c r="F54" s="345"/>
      <c r="G54" s="368"/>
      <c r="H54" s="368"/>
      <c r="I54" s="368"/>
      <c r="J54" s="389"/>
    </row>
    <row r="55" spans="1:12" ht="15.75" thickBot="1" x14ac:dyDescent="0.3">
      <c r="A55" s="399" t="s">
        <v>15</v>
      </c>
      <c r="B55" s="400"/>
      <c r="C55" s="400"/>
      <c r="D55" s="430"/>
      <c r="E55" s="400">
        <f>E53+E54</f>
        <v>0</v>
      </c>
      <c r="F55" s="430"/>
      <c r="G55" s="430">
        <f>G53+G54</f>
        <v>0</v>
      </c>
      <c r="H55" s="432"/>
      <c r="I55" s="432">
        <f>I53+I54</f>
        <v>0</v>
      </c>
      <c r="J55" s="433"/>
    </row>
    <row r="56" spans="1:12" ht="15.75" thickBot="1" x14ac:dyDescent="0.3">
      <c r="A56" s="289"/>
      <c r="B56" s="290"/>
      <c r="C56" s="290"/>
      <c r="D56" s="290"/>
      <c r="E56" s="290"/>
      <c r="F56" s="290"/>
      <c r="G56" s="290"/>
      <c r="H56" s="290"/>
      <c r="I56" s="290"/>
      <c r="J56" s="291"/>
    </row>
    <row r="57" spans="1:12" ht="16.5" customHeight="1" thickBot="1" x14ac:dyDescent="0.3">
      <c r="A57" s="381" t="s">
        <v>23</v>
      </c>
      <c r="B57" s="382"/>
      <c r="C57" s="382"/>
      <c r="D57" s="382"/>
      <c r="E57" s="382"/>
      <c r="F57" s="382"/>
      <c r="G57" s="382"/>
      <c r="H57" s="382"/>
      <c r="I57" s="382"/>
      <c r="J57" s="383"/>
    </row>
    <row r="58" spans="1:12" ht="15.75" customHeight="1" thickTop="1" x14ac:dyDescent="0.25">
      <c r="A58" s="384" t="s">
        <v>24</v>
      </c>
      <c r="B58" s="385"/>
      <c r="C58" s="385"/>
      <c r="D58" s="385"/>
      <c r="E58" s="385"/>
      <c r="F58" s="385" t="s">
        <v>26</v>
      </c>
      <c r="G58" s="385"/>
      <c r="H58" s="385"/>
      <c r="I58" s="385"/>
      <c r="J58" s="386"/>
    </row>
    <row r="59" spans="1:12" x14ac:dyDescent="0.25">
      <c r="A59" s="372"/>
      <c r="B59" s="373"/>
      <c r="C59" s="373"/>
      <c r="D59" s="373"/>
      <c r="E59" s="373"/>
      <c r="F59" s="373"/>
      <c r="G59" s="373"/>
      <c r="H59" s="373"/>
      <c r="I59" s="373"/>
      <c r="J59" s="387"/>
    </row>
    <row r="60" spans="1:12" x14ac:dyDescent="0.25">
      <c r="A60" s="372"/>
      <c r="B60" s="373"/>
      <c r="C60" s="373"/>
      <c r="D60" s="373"/>
      <c r="E60" s="373"/>
      <c r="F60" s="373"/>
      <c r="G60" s="373"/>
      <c r="H60" s="373"/>
      <c r="I60" s="373"/>
      <c r="J60" s="387"/>
    </row>
    <row r="61" spans="1:12" x14ac:dyDescent="0.25">
      <c r="A61" s="372"/>
      <c r="B61" s="373"/>
      <c r="C61" s="373"/>
      <c r="D61" s="373"/>
      <c r="E61" s="373"/>
      <c r="F61" s="431"/>
      <c r="G61" s="431"/>
      <c r="H61" s="431"/>
      <c r="I61" s="431"/>
      <c r="J61" s="374"/>
    </row>
    <row r="62" spans="1:12" ht="15" customHeight="1" x14ac:dyDescent="0.25">
      <c r="A62" s="375" t="s">
        <v>25</v>
      </c>
      <c r="B62" s="376"/>
      <c r="C62" s="376"/>
      <c r="D62" s="376"/>
      <c r="E62" s="376"/>
      <c r="F62" s="376" t="s">
        <v>25</v>
      </c>
      <c r="G62" s="376"/>
      <c r="H62" s="376"/>
      <c r="I62" s="376"/>
      <c r="J62" s="377"/>
    </row>
    <row r="63" spans="1:12" ht="15.75" customHeight="1" thickBot="1" x14ac:dyDescent="0.3">
      <c r="A63" s="378" t="s">
        <v>53</v>
      </c>
      <c r="B63" s="379"/>
      <c r="C63" s="379"/>
      <c r="D63" s="379"/>
      <c r="E63" s="379"/>
      <c r="F63" s="379" t="s">
        <v>52</v>
      </c>
      <c r="G63" s="379"/>
      <c r="H63" s="379"/>
      <c r="I63" s="379"/>
      <c r="J63" s="380"/>
    </row>
    <row r="65" spans="1:10" x14ac:dyDescent="0.25">
      <c r="A65" s="371" t="s">
        <v>54</v>
      </c>
      <c r="B65" s="371"/>
      <c r="C65" s="371"/>
      <c r="D65" s="371"/>
      <c r="E65" s="371"/>
      <c r="F65" s="371"/>
      <c r="G65" s="371"/>
      <c r="H65" s="371"/>
      <c r="I65" s="371"/>
      <c r="J65" s="371"/>
    </row>
  </sheetData>
  <mergeCells count="123">
    <mergeCell ref="A54:D54"/>
    <mergeCell ref="A55:D55"/>
    <mergeCell ref="A50:J50"/>
    <mergeCell ref="A65:J65"/>
    <mergeCell ref="F63:J63"/>
    <mergeCell ref="F62:J62"/>
    <mergeCell ref="F61:J61"/>
    <mergeCell ref="A57:J57"/>
    <mergeCell ref="A56:J56"/>
    <mergeCell ref="A53:D53"/>
    <mergeCell ref="A62:E62"/>
    <mergeCell ref="A63:E63"/>
    <mergeCell ref="A58:E58"/>
    <mergeCell ref="F58:J58"/>
    <mergeCell ref="A59:E59"/>
    <mergeCell ref="F59:J59"/>
    <mergeCell ref="A60:J60"/>
    <mergeCell ref="A61:E61"/>
    <mergeCell ref="E55:F55"/>
    <mergeCell ref="G55:H55"/>
    <mergeCell ref="I55:J55"/>
    <mergeCell ref="E53:F53"/>
    <mergeCell ref="G53:H53"/>
    <mergeCell ref="I53:J53"/>
    <mergeCell ref="A40:C41"/>
    <mergeCell ref="A42:C42"/>
    <mergeCell ref="A47:C47"/>
    <mergeCell ref="A48:C48"/>
    <mergeCell ref="D40:J40"/>
    <mergeCell ref="A37:G37"/>
    <mergeCell ref="H37:J37"/>
    <mergeCell ref="A34:G34"/>
    <mergeCell ref="H34:J34"/>
    <mergeCell ref="A35:G35"/>
    <mergeCell ref="H35:J35"/>
    <mergeCell ref="A36:G36"/>
    <mergeCell ref="H36:J36"/>
    <mergeCell ref="E42:F42"/>
    <mergeCell ref="G42:H42"/>
    <mergeCell ref="I42:J42"/>
    <mergeCell ref="E47:F47"/>
    <mergeCell ref="G47:H47"/>
    <mergeCell ref="I47:J47"/>
    <mergeCell ref="A38:J38"/>
    <mergeCell ref="E41:F41"/>
    <mergeCell ref="G41:H41"/>
    <mergeCell ref="I41:J41"/>
    <mergeCell ref="A39:J39"/>
    <mergeCell ref="H26:J26"/>
    <mergeCell ref="A27:G27"/>
    <mergeCell ref="H27:J27"/>
    <mergeCell ref="A28:G28"/>
    <mergeCell ref="H28:J28"/>
    <mergeCell ref="A29:G29"/>
    <mergeCell ref="H29:J29"/>
    <mergeCell ref="A20:G20"/>
    <mergeCell ref="A21:G21"/>
    <mergeCell ref="A22:G22"/>
    <mergeCell ref="A23:G23"/>
    <mergeCell ref="H30:J30"/>
    <mergeCell ref="A31:G31"/>
    <mergeCell ref="H31:J31"/>
    <mergeCell ref="A25:J25"/>
    <mergeCell ref="A13:G13"/>
    <mergeCell ref="A26:G26"/>
    <mergeCell ref="A24:J24"/>
    <mergeCell ref="H21:J21"/>
    <mergeCell ref="H22:J22"/>
    <mergeCell ref="H23:J23"/>
    <mergeCell ref="A14:G14"/>
    <mergeCell ref="A15:G15"/>
    <mergeCell ref="A16:G16"/>
    <mergeCell ref="A17:G17"/>
    <mergeCell ref="A18:G18"/>
    <mergeCell ref="A19:G19"/>
    <mergeCell ref="H13:J13"/>
    <mergeCell ref="H14:J14"/>
    <mergeCell ref="H15:J15"/>
    <mergeCell ref="H16:J16"/>
    <mergeCell ref="H17:J17"/>
    <mergeCell ref="H18:J18"/>
    <mergeCell ref="H19:J19"/>
    <mergeCell ref="H20:J20"/>
    <mergeCell ref="A6:J6"/>
    <mergeCell ref="A7:J7"/>
    <mergeCell ref="A8:J8"/>
    <mergeCell ref="A12:J12"/>
    <mergeCell ref="E54:F54"/>
    <mergeCell ref="G54:H54"/>
    <mergeCell ref="I54:J54"/>
    <mergeCell ref="A51:J51"/>
    <mergeCell ref="E52:F52"/>
    <mergeCell ref="G52:H52"/>
    <mergeCell ref="I52:J52"/>
    <mergeCell ref="A52:D52"/>
    <mergeCell ref="E48:F48"/>
    <mergeCell ref="G48:H48"/>
    <mergeCell ref="I48:J48"/>
    <mergeCell ref="E49:F49"/>
    <mergeCell ref="G49:H49"/>
    <mergeCell ref="I49:J49"/>
    <mergeCell ref="A49:C49"/>
    <mergeCell ref="A32:G32"/>
    <mergeCell ref="H32:J32"/>
    <mergeCell ref="A33:G33"/>
    <mergeCell ref="H33:J33"/>
    <mergeCell ref="A30:G30"/>
    <mergeCell ref="A46:C46"/>
    <mergeCell ref="E46:F46"/>
    <mergeCell ref="G46:H46"/>
    <mergeCell ref="I46:J46"/>
    <mergeCell ref="A43:C43"/>
    <mergeCell ref="E43:F43"/>
    <mergeCell ref="G43:H43"/>
    <mergeCell ref="I43:J43"/>
    <mergeCell ref="A45:C45"/>
    <mergeCell ref="A44:C44"/>
    <mergeCell ref="E44:F44"/>
    <mergeCell ref="E45:F45"/>
    <mergeCell ref="G44:H44"/>
    <mergeCell ref="G45:H45"/>
    <mergeCell ref="I44:J44"/>
    <mergeCell ref="I45:J45"/>
  </mergeCells>
  <printOptions horizontalCentered="1" verticalCentered="1"/>
  <pageMargins left="0" right="0" top="0" bottom="0" header="0" footer="0"/>
  <pageSetup scale="7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J54"/>
  <sheetViews>
    <sheetView topLeftCell="A13" zoomScaleNormal="100" workbookViewId="0">
      <selection activeCell="I38" sqref="I38:J38"/>
    </sheetView>
  </sheetViews>
  <sheetFormatPr baseColWidth="10" defaultRowHeight="15" x14ac:dyDescent="0.25"/>
  <sheetData>
    <row r="1" spans="1:10" ht="15.75" thickBot="1" x14ac:dyDescent="0.3"/>
    <row r="2" spans="1:10" x14ac:dyDescent="0.25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2"/>
      <c r="J3" s="3"/>
    </row>
    <row r="4" spans="1:10" x14ac:dyDescent="0.25">
      <c r="A4" s="2"/>
      <c r="J4" s="3"/>
    </row>
    <row r="5" spans="1:10" x14ac:dyDescent="0.25">
      <c r="A5" s="2"/>
      <c r="J5" s="3"/>
    </row>
    <row r="6" spans="1:10" ht="15.75" x14ac:dyDescent="0.25">
      <c r="A6" s="247" t="s">
        <v>0</v>
      </c>
      <c r="B6" s="161"/>
      <c r="C6" s="161"/>
      <c r="D6" s="161"/>
      <c r="E6" s="161"/>
      <c r="F6" s="161"/>
      <c r="G6" s="161"/>
      <c r="H6" s="161"/>
      <c r="I6" s="161"/>
      <c r="J6" s="248"/>
    </row>
    <row r="7" spans="1:10" ht="15.75" x14ac:dyDescent="0.25">
      <c r="A7" s="249" t="s">
        <v>1</v>
      </c>
      <c r="B7" s="162"/>
      <c r="C7" s="162"/>
      <c r="D7" s="162"/>
      <c r="E7" s="162"/>
      <c r="F7" s="162"/>
      <c r="G7" s="162"/>
      <c r="H7" s="162"/>
      <c r="I7" s="162"/>
      <c r="J7" s="250"/>
    </row>
    <row r="8" spans="1:10" ht="15.75" x14ac:dyDescent="0.25">
      <c r="A8" s="249" t="s">
        <v>30</v>
      </c>
      <c r="B8" s="162"/>
      <c r="C8" s="162"/>
      <c r="D8" s="162"/>
      <c r="E8" s="162"/>
      <c r="F8" s="162"/>
      <c r="G8" s="162"/>
      <c r="H8" s="162"/>
      <c r="I8" s="162"/>
      <c r="J8" s="250"/>
    </row>
    <row r="9" spans="1:10" x14ac:dyDescent="0.25">
      <c r="A9" s="4" t="s">
        <v>58</v>
      </c>
      <c r="J9" s="3"/>
    </row>
    <row r="10" spans="1:10" x14ac:dyDescent="0.25">
      <c r="A10" s="4" t="s">
        <v>56</v>
      </c>
      <c r="J10" s="3"/>
    </row>
    <row r="11" spans="1:10" ht="15.7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ht="16.5" customHeight="1" thickBot="1" x14ac:dyDescent="0.3">
      <c r="A12" s="251" t="s">
        <v>2</v>
      </c>
      <c r="B12" s="252"/>
      <c r="C12" s="252"/>
      <c r="D12" s="252"/>
      <c r="E12" s="252"/>
      <c r="F12" s="252"/>
      <c r="G12" s="252"/>
      <c r="H12" s="252"/>
      <c r="I12" s="252"/>
      <c r="J12" s="253"/>
    </row>
    <row r="13" spans="1:10" ht="30.75" customHeight="1" thickTop="1" thickBot="1" x14ac:dyDescent="0.3">
      <c r="A13" s="254" t="s">
        <v>3</v>
      </c>
      <c r="B13" s="255"/>
      <c r="C13" s="255"/>
      <c r="D13" s="255"/>
      <c r="E13" s="255" t="s">
        <v>4</v>
      </c>
      <c r="F13" s="255"/>
      <c r="G13" s="255" t="s">
        <v>5</v>
      </c>
      <c r="H13" s="255"/>
      <c r="I13" s="255" t="s">
        <v>6</v>
      </c>
      <c r="J13" s="256"/>
    </row>
    <row r="14" spans="1:10" ht="15.75" thickTop="1" x14ac:dyDescent="0.25">
      <c r="A14" s="242" t="s">
        <v>7</v>
      </c>
      <c r="B14" s="243"/>
      <c r="C14" s="243"/>
      <c r="D14" s="243"/>
      <c r="E14" s="244">
        <v>18143</v>
      </c>
      <c r="F14" s="244"/>
      <c r="G14" s="244">
        <v>20982</v>
      </c>
      <c r="H14" s="244"/>
      <c r="I14" s="245">
        <f t="shared" ref="I14:I19" si="0">E14+G14</f>
        <v>39125</v>
      </c>
      <c r="J14" s="246"/>
    </row>
    <row r="15" spans="1:10" x14ac:dyDescent="0.25">
      <c r="A15" s="242" t="s">
        <v>8</v>
      </c>
      <c r="B15" s="243"/>
      <c r="C15" s="243"/>
      <c r="D15" s="243"/>
      <c r="E15" s="244"/>
      <c r="F15" s="244"/>
      <c r="G15" s="244"/>
      <c r="H15" s="244"/>
      <c r="I15" s="245">
        <f t="shared" si="0"/>
        <v>0</v>
      </c>
      <c r="J15" s="246"/>
    </row>
    <row r="16" spans="1:10" x14ac:dyDescent="0.25">
      <c r="A16" s="242" t="s">
        <v>9</v>
      </c>
      <c r="B16" s="243"/>
      <c r="C16" s="243"/>
      <c r="D16" s="243"/>
      <c r="E16" s="244"/>
      <c r="F16" s="244"/>
      <c r="G16" s="244"/>
      <c r="H16" s="244"/>
      <c r="I16" s="245">
        <f t="shared" si="0"/>
        <v>0</v>
      </c>
      <c r="J16" s="246"/>
    </row>
    <row r="17" spans="1:10" ht="15" customHeight="1" x14ac:dyDescent="0.25">
      <c r="A17" s="242" t="s">
        <v>10</v>
      </c>
      <c r="B17" s="243"/>
      <c r="C17" s="243"/>
      <c r="D17" s="243"/>
      <c r="E17" s="244"/>
      <c r="F17" s="244"/>
      <c r="G17" s="244"/>
      <c r="H17" s="244"/>
      <c r="I17" s="262">
        <f t="shared" si="0"/>
        <v>0</v>
      </c>
      <c r="J17" s="263"/>
    </row>
    <row r="18" spans="1:10" x14ac:dyDescent="0.25">
      <c r="A18" s="242" t="s">
        <v>11</v>
      </c>
      <c r="B18" s="243"/>
      <c r="C18" s="243"/>
      <c r="D18" s="243"/>
      <c r="E18" s="244"/>
      <c r="F18" s="244"/>
      <c r="G18" s="244"/>
      <c r="H18" s="244"/>
      <c r="I18" s="245">
        <f t="shared" si="0"/>
        <v>0</v>
      </c>
      <c r="J18" s="246"/>
    </row>
    <row r="19" spans="1:10" ht="15" customHeight="1" x14ac:dyDescent="0.25">
      <c r="A19" s="257" t="s">
        <v>12</v>
      </c>
      <c r="B19" s="258"/>
      <c r="C19" s="258"/>
      <c r="D19" s="258"/>
      <c r="E19" s="259"/>
      <c r="F19" s="259"/>
      <c r="G19" s="259"/>
      <c r="H19" s="259"/>
      <c r="I19" s="260">
        <f t="shared" si="0"/>
        <v>0</v>
      </c>
      <c r="J19" s="261"/>
    </row>
    <row r="20" spans="1:10" ht="15.75" thickBot="1" x14ac:dyDescent="0.3">
      <c r="A20" s="272" t="s">
        <v>13</v>
      </c>
      <c r="B20" s="273"/>
      <c r="C20" s="273"/>
      <c r="D20" s="274"/>
      <c r="E20" s="275">
        <f>SUM(E14:F19)</f>
        <v>18143</v>
      </c>
      <c r="F20" s="276"/>
      <c r="G20" s="275">
        <f>SUM(G14:H19)</f>
        <v>20982</v>
      </c>
      <c r="H20" s="276"/>
      <c r="I20" s="275">
        <f>SUM(I14:J19)</f>
        <v>39125</v>
      </c>
      <c r="J20" s="277"/>
    </row>
    <row r="21" spans="1:10" ht="15.75" thickBot="1" x14ac:dyDescent="0.3">
      <c r="A21" s="278"/>
      <c r="B21" s="279"/>
      <c r="C21" s="279"/>
      <c r="D21" s="279"/>
      <c r="E21" s="279"/>
      <c r="F21" s="279"/>
      <c r="G21" s="279"/>
      <c r="H21" s="279"/>
      <c r="I21" s="279"/>
      <c r="J21" s="280"/>
    </row>
    <row r="22" spans="1:10" ht="15.75" thickBot="1" x14ac:dyDescent="0.3">
      <c r="A22" s="281" t="s">
        <v>14</v>
      </c>
      <c r="B22" s="282"/>
      <c r="C22" s="282"/>
      <c r="D22" s="282"/>
      <c r="E22" s="282" t="s">
        <v>4</v>
      </c>
      <c r="F22" s="282"/>
      <c r="G22" s="282" t="s">
        <v>5</v>
      </c>
      <c r="H22" s="282"/>
      <c r="I22" s="282" t="s">
        <v>6</v>
      </c>
      <c r="J22" s="283"/>
    </row>
    <row r="23" spans="1:10" ht="15.75" thickTop="1" x14ac:dyDescent="0.25">
      <c r="A23" s="264" t="s">
        <v>7</v>
      </c>
      <c r="B23" s="265"/>
      <c r="C23" s="265"/>
      <c r="D23" s="265"/>
      <c r="E23" s="266">
        <v>12195.5</v>
      </c>
      <c r="F23" s="266"/>
      <c r="G23" s="266">
        <v>21513.94</v>
      </c>
      <c r="H23" s="266"/>
      <c r="I23" s="267">
        <f>E23+G23</f>
        <v>33709.440000000002</v>
      </c>
      <c r="J23" s="268"/>
    </row>
    <row r="24" spans="1:10" x14ac:dyDescent="0.25">
      <c r="A24" s="269" t="s">
        <v>8</v>
      </c>
      <c r="B24" s="270"/>
      <c r="C24" s="270"/>
      <c r="D24" s="270"/>
      <c r="E24" s="271">
        <v>5450</v>
      </c>
      <c r="F24" s="271"/>
      <c r="G24" s="271">
        <v>4363.5</v>
      </c>
      <c r="H24" s="271"/>
      <c r="I24" s="262">
        <f>E24+G24</f>
        <v>9813.5</v>
      </c>
      <c r="J24" s="263"/>
    </row>
    <row r="25" spans="1:10" x14ac:dyDescent="0.25">
      <c r="A25" s="269" t="s">
        <v>9</v>
      </c>
      <c r="B25" s="270"/>
      <c r="C25" s="270"/>
      <c r="D25" s="270"/>
      <c r="E25" s="271"/>
      <c r="F25" s="271"/>
      <c r="G25" s="271"/>
      <c r="H25" s="271"/>
      <c r="I25" s="262">
        <f t="shared" ref="I25:I27" si="1">E25+G25</f>
        <v>0</v>
      </c>
      <c r="J25" s="263"/>
    </row>
    <row r="26" spans="1:10" ht="15" customHeight="1" x14ac:dyDescent="0.25">
      <c r="A26" s="269" t="s">
        <v>10</v>
      </c>
      <c r="B26" s="270"/>
      <c r="C26" s="270"/>
      <c r="D26" s="270"/>
      <c r="E26" s="271"/>
      <c r="F26" s="271"/>
      <c r="G26" s="271"/>
      <c r="H26" s="271"/>
      <c r="I26" s="262">
        <f t="shared" si="1"/>
        <v>0</v>
      </c>
      <c r="J26" s="263"/>
    </row>
    <row r="27" spans="1:10" x14ac:dyDescent="0.25">
      <c r="A27" s="269" t="s">
        <v>11</v>
      </c>
      <c r="B27" s="270"/>
      <c r="C27" s="270"/>
      <c r="D27" s="270"/>
      <c r="E27" s="271"/>
      <c r="F27" s="271"/>
      <c r="G27" s="271"/>
      <c r="H27" s="271"/>
      <c r="I27" s="262">
        <f t="shared" si="1"/>
        <v>0</v>
      </c>
      <c r="J27" s="263"/>
    </row>
    <row r="28" spans="1:10" ht="15" customHeight="1" x14ac:dyDescent="0.25">
      <c r="A28" s="284" t="s">
        <v>12</v>
      </c>
      <c r="B28" s="285"/>
      <c r="C28" s="285"/>
      <c r="D28" s="285"/>
      <c r="E28" s="286"/>
      <c r="F28" s="286"/>
      <c r="G28" s="286"/>
      <c r="H28" s="286"/>
      <c r="I28" s="287">
        <f>E28+G28</f>
        <v>0</v>
      </c>
      <c r="J28" s="288"/>
    </row>
    <row r="29" spans="1:10" ht="15.75" thickBot="1" x14ac:dyDescent="0.3">
      <c r="A29" s="303" t="s">
        <v>13</v>
      </c>
      <c r="B29" s="304"/>
      <c r="C29" s="304"/>
      <c r="D29" s="305"/>
      <c r="E29" s="306">
        <f>SUM(E23:F28)</f>
        <v>17645.5</v>
      </c>
      <c r="F29" s="307"/>
      <c r="G29" s="308">
        <f>SUM(G23:H28)</f>
        <v>25877.439999999999</v>
      </c>
      <c r="H29" s="309"/>
      <c r="I29" s="310">
        <f>SUM(I23:J28)</f>
        <v>43522.94</v>
      </c>
      <c r="J29" s="307"/>
    </row>
    <row r="30" spans="1:10" ht="15.75" thickBot="1" x14ac:dyDescent="0.3">
      <c r="A30" s="311" t="s">
        <v>15</v>
      </c>
      <c r="B30" s="312"/>
      <c r="C30" s="312"/>
      <c r="D30" s="313"/>
      <c r="E30" s="314">
        <f>E20+E29</f>
        <v>35788.5</v>
      </c>
      <c r="F30" s="315"/>
      <c r="G30" s="316">
        <f>G20+G29</f>
        <v>46859.44</v>
      </c>
      <c r="H30" s="317"/>
      <c r="I30" s="316">
        <f>I20+I29</f>
        <v>82647.94</v>
      </c>
      <c r="J30" s="317"/>
    </row>
    <row r="31" spans="1:10" ht="15.75" thickBot="1" x14ac:dyDescent="0.3">
      <c r="A31" s="289"/>
      <c r="B31" s="290"/>
      <c r="C31" s="290"/>
      <c r="D31" s="290"/>
      <c r="E31" s="290"/>
      <c r="F31" s="290"/>
      <c r="G31" s="290"/>
      <c r="H31" s="290"/>
      <c r="I31" s="290"/>
      <c r="J31" s="291"/>
    </row>
    <row r="32" spans="1:10" ht="16.5" customHeight="1" thickBot="1" x14ac:dyDescent="0.3">
      <c r="A32" s="251" t="s">
        <v>16</v>
      </c>
      <c r="B32" s="252"/>
      <c r="C32" s="252"/>
      <c r="D32" s="252"/>
      <c r="E32" s="252"/>
      <c r="F32" s="252"/>
      <c r="G32" s="252"/>
      <c r="H32" s="252"/>
      <c r="I32" s="252"/>
      <c r="J32" s="253"/>
    </row>
    <row r="33" spans="1:10" ht="17.25" customHeight="1" thickTop="1" thickBot="1" x14ac:dyDescent="0.3">
      <c r="A33" s="292" t="s">
        <v>17</v>
      </c>
      <c r="B33" s="293"/>
      <c r="C33" s="296" t="s">
        <v>2</v>
      </c>
      <c r="D33" s="297"/>
      <c r="E33" s="297"/>
      <c r="F33" s="297"/>
      <c r="G33" s="297"/>
      <c r="H33" s="297"/>
      <c r="I33" s="297"/>
      <c r="J33" s="298"/>
    </row>
    <row r="34" spans="1:10" ht="33.75" customHeight="1" thickTop="1" thickBot="1" x14ac:dyDescent="0.3">
      <c r="A34" s="294"/>
      <c r="B34" s="295"/>
      <c r="C34" s="299" t="s">
        <v>18</v>
      </c>
      <c r="D34" s="300"/>
      <c r="E34" s="301" t="s">
        <v>27</v>
      </c>
      <c r="F34" s="301"/>
      <c r="G34" s="301" t="s">
        <v>28</v>
      </c>
      <c r="H34" s="301"/>
      <c r="I34" s="301" t="s">
        <v>29</v>
      </c>
      <c r="J34" s="302"/>
    </row>
    <row r="35" spans="1:10" ht="15.75" thickTop="1" x14ac:dyDescent="0.25">
      <c r="A35" s="319" t="s">
        <v>4</v>
      </c>
      <c r="B35" s="320"/>
      <c r="C35" s="321">
        <v>6300</v>
      </c>
      <c r="D35" s="322"/>
      <c r="E35" s="323">
        <f>+E30</f>
        <v>35788.5</v>
      </c>
      <c r="F35" s="324"/>
      <c r="G35" s="325">
        <v>2734200</v>
      </c>
      <c r="H35" s="326"/>
      <c r="I35" s="323">
        <v>2544365</v>
      </c>
      <c r="J35" s="327"/>
    </row>
    <row r="36" spans="1:10" x14ac:dyDescent="0.25">
      <c r="A36" s="328" t="s">
        <v>5</v>
      </c>
      <c r="B36" s="329"/>
      <c r="C36" s="330">
        <v>4956</v>
      </c>
      <c r="D36" s="331"/>
      <c r="E36" s="332">
        <f>+G30</f>
        <v>46859.44</v>
      </c>
      <c r="F36" s="333"/>
      <c r="G36" s="334">
        <v>1452108</v>
      </c>
      <c r="H36" s="335"/>
      <c r="I36" s="332">
        <v>1318520</v>
      </c>
      <c r="J36" s="336"/>
    </row>
    <row r="37" spans="1:10" x14ac:dyDescent="0.25">
      <c r="A37" s="342" t="s">
        <v>19</v>
      </c>
      <c r="B37" s="343"/>
      <c r="C37" s="344"/>
      <c r="D37" s="345"/>
      <c r="E37" s="332"/>
      <c r="F37" s="333"/>
      <c r="G37" s="346"/>
      <c r="H37" s="335"/>
      <c r="I37" s="332"/>
      <c r="J37" s="336"/>
    </row>
    <row r="38" spans="1:10" ht="15.75" thickBot="1" x14ac:dyDescent="0.3">
      <c r="A38" s="347" t="s">
        <v>15</v>
      </c>
      <c r="B38" s="348"/>
      <c r="C38" s="349">
        <f>C35+C36+C37</f>
        <v>11256</v>
      </c>
      <c r="D38" s="350"/>
      <c r="E38" s="351">
        <f>E35+E36+E37</f>
        <v>82647.94</v>
      </c>
      <c r="F38" s="352"/>
      <c r="G38" s="353">
        <f>G35+G36+G37</f>
        <v>4186308</v>
      </c>
      <c r="H38" s="354"/>
      <c r="I38" s="351">
        <f>I35+I36+I37</f>
        <v>3862885</v>
      </c>
      <c r="J38" s="355"/>
    </row>
    <row r="39" spans="1:10" ht="15.75" thickBot="1" x14ac:dyDescent="0.3">
      <c r="A39" s="289"/>
      <c r="B39" s="290"/>
      <c r="C39" s="290"/>
      <c r="D39" s="290"/>
      <c r="E39" s="290"/>
      <c r="F39" s="290"/>
      <c r="G39" s="290"/>
      <c r="H39" s="290"/>
      <c r="I39" s="290"/>
      <c r="J39" s="291"/>
    </row>
    <row r="40" spans="1:10" ht="16.5" customHeight="1" thickBot="1" x14ac:dyDescent="0.3">
      <c r="A40" s="337" t="s">
        <v>20</v>
      </c>
      <c r="B40" s="338"/>
      <c r="C40" s="338"/>
      <c r="D40" s="338"/>
      <c r="E40" s="338"/>
      <c r="F40" s="338"/>
      <c r="G40" s="338"/>
      <c r="H40" s="338"/>
      <c r="I40" s="338"/>
      <c r="J40" s="339"/>
    </row>
    <row r="41" spans="1:10" ht="15" customHeight="1" thickTop="1" thickBot="1" x14ac:dyDescent="0.3">
      <c r="A41" s="340" t="s">
        <v>31</v>
      </c>
      <c r="B41" s="341"/>
      <c r="C41" s="297" t="s">
        <v>4</v>
      </c>
      <c r="D41" s="341"/>
      <c r="E41" s="255" t="s">
        <v>5</v>
      </c>
      <c r="F41" s="255"/>
      <c r="G41" s="255" t="s">
        <v>19</v>
      </c>
      <c r="H41" s="255"/>
      <c r="I41" s="255" t="s">
        <v>15</v>
      </c>
      <c r="J41" s="256"/>
    </row>
    <row r="42" spans="1:10" ht="15.75" thickTop="1" x14ac:dyDescent="0.25">
      <c r="A42" s="361" t="s">
        <v>21</v>
      </c>
      <c r="B42" s="322"/>
      <c r="C42" s="362"/>
      <c r="D42" s="322"/>
      <c r="E42" s="363">
        <v>7</v>
      </c>
      <c r="F42" s="363"/>
      <c r="G42" s="363">
        <v>22</v>
      </c>
      <c r="H42" s="363"/>
      <c r="I42" s="364">
        <f>C42+E42+G42</f>
        <v>29</v>
      </c>
      <c r="J42" s="365"/>
    </row>
    <row r="43" spans="1:10" x14ac:dyDescent="0.25">
      <c r="A43" s="366" t="s">
        <v>22</v>
      </c>
      <c r="B43" s="345"/>
      <c r="C43" s="367"/>
      <c r="D43" s="345"/>
      <c r="E43" s="368">
        <v>4</v>
      </c>
      <c r="F43" s="368"/>
      <c r="G43" s="368">
        <v>5</v>
      </c>
      <c r="H43" s="368"/>
      <c r="I43" s="369">
        <f>C43+E43+G43</f>
        <v>9</v>
      </c>
      <c r="J43" s="370"/>
    </row>
    <row r="44" spans="1:10" ht="15.75" thickBot="1" x14ac:dyDescent="0.3">
      <c r="A44" s="356" t="s">
        <v>15</v>
      </c>
      <c r="B44" s="349"/>
      <c r="C44" s="357">
        <f>C42+C43</f>
        <v>0</v>
      </c>
      <c r="D44" s="350"/>
      <c r="E44" s="350">
        <f>E42+E43</f>
        <v>11</v>
      </c>
      <c r="F44" s="358"/>
      <c r="G44" s="358">
        <f>G42+G43</f>
        <v>27</v>
      </c>
      <c r="H44" s="358"/>
      <c r="I44" s="359">
        <f>I42+I43</f>
        <v>38</v>
      </c>
      <c r="J44" s="360"/>
    </row>
    <row r="45" spans="1:10" ht="15.75" thickBot="1" x14ac:dyDescent="0.3">
      <c r="A45" s="289"/>
      <c r="B45" s="290"/>
      <c r="C45" s="290"/>
      <c r="D45" s="290"/>
      <c r="E45" s="290"/>
      <c r="F45" s="290"/>
      <c r="G45" s="290"/>
      <c r="H45" s="290"/>
      <c r="I45" s="290"/>
      <c r="J45" s="291"/>
    </row>
    <row r="46" spans="1:10" ht="16.5" thickBot="1" x14ac:dyDescent="0.3">
      <c r="A46" s="381" t="s">
        <v>23</v>
      </c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0" ht="15.75" thickTop="1" x14ac:dyDescent="0.25">
      <c r="A47" s="384" t="s">
        <v>24</v>
      </c>
      <c r="B47" s="385"/>
      <c r="C47" s="385"/>
      <c r="D47" s="385"/>
      <c r="E47" s="385"/>
      <c r="F47" s="386" t="s">
        <v>26</v>
      </c>
      <c r="G47" s="386"/>
      <c r="H47" s="386"/>
      <c r="I47" s="386"/>
      <c r="J47" s="386"/>
    </row>
    <row r="48" spans="1:10" x14ac:dyDescent="0.25">
      <c r="A48" s="372"/>
      <c r="B48" s="373"/>
      <c r="C48" s="373"/>
      <c r="D48" s="373"/>
      <c r="E48" s="373"/>
      <c r="F48" s="387"/>
      <c r="G48" s="387"/>
      <c r="H48" s="387"/>
      <c r="I48" s="387"/>
      <c r="J48" s="387"/>
    </row>
    <row r="49" spans="1:10" x14ac:dyDescent="0.25">
      <c r="A49" s="372"/>
      <c r="B49" s="373"/>
      <c r="C49" s="373"/>
      <c r="D49" s="373"/>
      <c r="E49" s="373"/>
      <c r="F49" s="373"/>
      <c r="G49" s="373"/>
      <c r="H49" s="373"/>
      <c r="I49" s="373"/>
      <c r="J49" s="387"/>
    </row>
    <row r="50" spans="1:10" x14ac:dyDescent="0.25">
      <c r="A50" s="372"/>
      <c r="B50" s="373"/>
      <c r="C50" s="373"/>
      <c r="D50" s="373"/>
      <c r="E50" s="373"/>
      <c r="F50" s="374"/>
      <c r="G50" s="374"/>
      <c r="H50" s="374"/>
      <c r="I50" s="374"/>
      <c r="J50" s="374"/>
    </row>
    <row r="51" spans="1:10" x14ac:dyDescent="0.25">
      <c r="A51" s="375" t="s">
        <v>25</v>
      </c>
      <c r="B51" s="376"/>
      <c r="C51" s="376"/>
      <c r="D51" s="376"/>
      <c r="E51" s="376"/>
      <c r="F51" s="377" t="s">
        <v>25</v>
      </c>
      <c r="G51" s="377"/>
      <c r="H51" s="377"/>
      <c r="I51" s="377"/>
      <c r="J51" s="377"/>
    </row>
    <row r="52" spans="1:10" ht="15.75" customHeight="1" thickBot="1" x14ac:dyDescent="0.3">
      <c r="A52" s="378" t="s">
        <v>53</v>
      </c>
      <c r="B52" s="379"/>
      <c r="C52" s="379"/>
      <c r="D52" s="379"/>
      <c r="E52" s="379"/>
      <c r="F52" s="379" t="s">
        <v>52</v>
      </c>
      <c r="G52" s="379"/>
      <c r="H52" s="379"/>
      <c r="I52" s="379"/>
      <c r="J52" s="380"/>
    </row>
    <row r="54" spans="1:10" x14ac:dyDescent="0.25">
      <c r="A54" s="371" t="s">
        <v>54</v>
      </c>
      <c r="B54" s="371"/>
      <c r="C54" s="371"/>
      <c r="D54" s="371"/>
      <c r="E54" s="371"/>
      <c r="F54" s="371"/>
      <c r="G54" s="371"/>
      <c r="H54" s="371"/>
      <c r="I54" s="371"/>
      <c r="J54" s="371"/>
    </row>
  </sheetData>
  <mergeCells count="137">
    <mergeCell ref="A54:J54"/>
    <mergeCell ref="A50:E50"/>
    <mergeCell ref="F50:J50"/>
    <mergeCell ref="A51:E51"/>
    <mergeCell ref="F51:J51"/>
    <mergeCell ref="A52:E52"/>
    <mergeCell ref="F52:J52"/>
    <mergeCell ref="A46:J46"/>
    <mergeCell ref="A47:E47"/>
    <mergeCell ref="F47:J47"/>
    <mergeCell ref="A48:E48"/>
    <mergeCell ref="F48:J48"/>
    <mergeCell ref="A49:J49"/>
    <mergeCell ref="A44:B44"/>
    <mergeCell ref="C44:D44"/>
    <mergeCell ref="E44:F44"/>
    <mergeCell ref="G44:H44"/>
    <mergeCell ref="I44:J44"/>
    <mergeCell ref="A45:J45"/>
    <mergeCell ref="A42:B42"/>
    <mergeCell ref="C42:D42"/>
    <mergeCell ref="E42:F42"/>
    <mergeCell ref="G42:H42"/>
    <mergeCell ref="I42:J42"/>
    <mergeCell ref="A43:B43"/>
    <mergeCell ref="C43:D43"/>
    <mergeCell ref="E43:F43"/>
    <mergeCell ref="G43:H43"/>
    <mergeCell ref="I43:J43"/>
    <mergeCell ref="A39:J39"/>
    <mergeCell ref="A40:J40"/>
    <mergeCell ref="A41:B41"/>
    <mergeCell ref="C41:D41"/>
    <mergeCell ref="E41:F41"/>
    <mergeCell ref="G41:H41"/>
    <mergeCell ref="I41:J41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1:J31"/>
    <mergeCell ref="A32:J32"/>
    <mergeCell ref="A33:B34"/>
    <mergeCell ref="C33:J33"/>
    <mergeCell ref="C34:D34"/>
    <mergeCell ref="E34:F34"/>
    <mergeCell ref="G34:H34"/>
    <mergeCell ref="I34:J34"/>
    <mergeCell ref="A29:D29"/>
    <mergeCell ref="E29:F29"/>
    <mergeCell ref="G29:H29"/>
    <mergeCell ref="I29:J29"/>
    <mergeCell ref="A30:D30"/>
    <mergeCell ref="E30:F30"/>
    <mergeCell ref="G30:H30"/>
    <mergeCell ref="I30:J30"/>
    <mergeCell ref="A27:D27"/>
    <mergeCell ref="E27:F27"/>
    <mergeCell ref="G27:H27"/>
    <mergeCell ref="I27:J27"/>
    <mergeCell ref="A28:D28"/>
    <mergeCell ref="E28:F28"/>
    <mergeCell ref="G28:H28"/>
    <mergeCell ref="I28:J28"/>
    <mergeCell ref="A25:D25"/>
    <mergeCell ref="E25:F25"/>
    <mergeCell ref="G25:H25"/>
    <mergeCell ref="I25:J25"/>
    <mergeCell ref="A26:D26"/>
    <mergeCell ref="E26:F26"/>
    <mergeCell ref="G26:H26"/>
    <mergeCell ref="I26:J26"/>
    <mergeCell ref="A23:D23"/>
    <mergeCell ref="E23:F23"/>
    <mergeCell ref="G23:H23"/>
    <mergeCell ref="I23:J23"/>
    <mergeCell ref="A24:D24"/>
    <mergeCell ref="E24:F24"/>
    <mergeCell ref="G24:H24"/>
    <mergeCell ref="I24:J24"/>
    <mergeCell ref="A20:D20"/>
    <mergeCell ref="E20:F20"/>
    <mergeCell ref="G20:H20"/>
    <mergeCell ref="I20:J20"/>
    <mergeCell ref="A21:J21"/>
    <mergeCell ref="A22:D22"/>
    <mergeCell ref="E22:F22"/>
    <mergeCell ref="G22:H22"/>
    <mergeCell ref="I22:J22"/>
    <mergeCell ref="A18:D18"/>
    <mergeCell ref="E18:F18"/>
    <mergeCell ref="G18:H18"/>
    <mergeCell ref="I18:J18"/>
    <mergeCell ref="A19:D19"/>
    <mergeCell ref="E19:F19"/>
    <mergeCell ref="G19:H19"/>
    <mergeCell ref="I19:J19"/>
    <mergeCell ref="A16:D16"/>
    <mergeCell ref="E16:F16"/>
    <mergeCell ref="G16:H16"/>
    <mergeCell ref="I16:J16"/>
    <mergeCell ref="A17:D17"/>
    <mergeCell ref="E17:F17"/>
    <mergeCell ref="G17:H17"/>
    <mergeCell ref="I17:J17"/>
    <mergeCell ref="A14:D14"/>
    <mergeCell ref="E14:F14"/>
    <mergeCell ref="G14:H14"/>
    <mergeCell ref="I14:J14"/>
    <mergeCell ref="A15:D15"/>
    <mergeCell ref="E15:F15"/>
    <mergeCell ref="G15:H15"/>
    <mergeCell ref="I15:J15"/>
    <mergeCell ref="A6:J6"/>
    <mergeCell ref="A7:J7"/>
    <mergeCell ref="A8:J8"/>
    <mergeCell ref="A12:J12"/>
    <mergeCell ref="A13:D13"/>
    <mergeCell ref="E13:F13"/>
    <mergeCell ref="G13:H13"/>
    <mergeCell ref="I13:J13"/>
  </mergeCells>
  <printOptions horizontalCentered="1" verticalCentered="1"/>
  <pageMargins left="0" right="0" top="0" bottom="0" header="0" footer="0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27</vt:i4>
      </vt:variant>
    </vt:vector>
  </HeadingPairs>
  <TitlesOfParts>
    <vt:vector size="57" baseType="lpstr">
      <vt:lpstr>ENERO PRED 2025</vt:lpstr>
      <vt:lpstr>ENERO AGUA 2025</vt:lpstr>
      <vt:lpstr>FEBRERO PRED 2025</vt:lpstr>
      <vt:lpstr>FEBRERO AGUA 2025</vt:lpstr>
      <vt:lpstr>MARZO PRED 2025</vt:lpstr>
      <vt:lpstr>MARZO AGUA 2025</vt:lpstr>
      <vt:lpstr>IMP_PRED ABRIL 2025</vt:lpstr>
      <vt:lpstr>DER_AGUA ABRIL</vt:lpstr>
      <vt:lpstr>IMP_PRED MAYO 2025</vt:lpstr>
      <vt:lpstr>DER_AGUA MAYO</vt:lpstr>
      <vt:lpstr>IMP_PRED JUNIO 2025</vt:lpstr>
      <vt:lpstr>DER_AGUA JUNIO</vt:lpstr>
      <vt:lpstr>IMP_PRED JULIO 2025 </vt:lpstr>
      <vt:lpstr>DER_AGUA JULIO</vt:lpstr>
      <vt:lpstr>IMP_PRED AGOSTO 2025 </vt:lpstr>
      <vt:lpstr>DER_AGUA AGOSTO 2025</vt:lpstr>
      <vt:lpstr>IMP_PRED SEPTIEMBRE 2025</vt:lpstr>
      <vt:lpstr>DER_AGUA SEPTIEMBRE 2025</vt:lpstr>
      <vt:lpstr>IMP_PREDIO OCTUBRE 2025</vt:lpstr>
      <vt:lpstr>DER_AGUA OCTUBRE 2025</vt:lpstr>
      <vt:lpstr>IMP_PREDIO NOVIEMBRE 2025</vt:lpstr>
      <vt:lpstr>DER_AGUA NOVIEMBRE 2025</vt:lpstr>
      <vt:lpstr>IMP_PREDIO DICIEMBRE 2025</vt:lpstr>
      <vt:lpstr>DER_AGUA DICIEMBRE 2025</vt:lpstr>
      <vt:lpstr>IMP_PREDIO ENERO 2026</vt:lpstr>
      <vt:lpstr>DER_AGUA ENERO 2026</vt:lpstr>
      <vt:lpstr>IMP_PREDIO FEBRERO 2026</vt:lpstr>
      <vt:lpstr>DER_AGUA FEBRERO 2026</vt:lpstr>
      <vt:lpstr>IMP_PREDIO MARZO 2026</vt:lpstr>
      <vt:lpstr>DER_AGUA MARZO 2026</vt:lpstr>
      <vt:lpstr>'DER_AGUA ABRIL'!Área_de_impresión</vt:lpstr>
      <vt:lpstr>'DER_AGUA AGOSTO 2025'!Área_de_impresión</vt:lpstr>
      <vt:lpstr>'DER_AGUA DICIEMBRE 2025'!Área_de_impresión</vt:lpstr>
      <vt:lpstr>'DER_AGUA ENERO 2026'!Área_de_impresión</vt:lpstr>
      <vt:lpstr>'DER_AGUA FEBRERO 2026'!Área_de_impresión</vt:lpstr>
      <vt:lpstr>'DER_AGUA JULIO'!Área_de_impresión</vt:lpstr>
      <vt:lpstr>'DER_AGUA JUNIO'!Área_de_impresión</vt:lpstr>
      <vt:lpstr>'DER_AGUA MARZO 2026'!Área_de_impresión</vt:lpstr>
      <vt:lpstr>'DER_AGUA MAYO'!Área_de_impresión</vt:lpstr>
      <vt:lpstr>'DER_AGUA NOVIEMBRE 2025'!Área_de_impresión</vt:lpstr>
      <vt:lpstr>'DER_AGUA OCTUBRE 2025'!Área_de_impresión</vt:lpstr>
      <vt:lpstr>'DER_AGUA SEPTIEMBRE 2025'!Área_de_impresión</vt:lpstr>
      <vt:lpstr>'ENERO PRED 2025'!Área_de_impresión</vt:lpstr>
      <vt:lpstr>'FEBRERO PRED 2025'!Área_de_impresión</vt:lpstr>
      <vt:lpstr>'IMP_PRED ABRIL 2025'!Área_de_impresión</vt:lpstr>
      <vt:lpstr>'IMP_PRED AGOSTO 2025 '!Área_de_impresión</vt:lpstr>
      <vt:lpstr>'IMP_PRED JULIO 2025 '!Área_de_impresión</vt:lpstr>
      <vt:lpstr>'IMP_PRED JUNIO 2025'!Área_de_impresión</vt:lpstr>
      <vt:lpstr>'IMP_PRED MAYO 2025'!Área_de_impresión</vt:lpstr>
      <vt:lpstr>'IMP_PRED SEPTIEMBRE 2025'!Área_de_impresión</vt:lpstr>
      <vt:lpstr>'IMP_PREDIO DICIEMBRE 2025'!Área_de_impresión</vt:lpstr>
      <vt:lpstr>'IMP_PREDIO ENERO 2026'!Área_de_impresión</vt:lpstr>
      <vt:lpstr>'IMP_PREDIO FEBRERO 2026'!Área_de_impresión</vt:lpstr>
      <vt:lpstr>'IMP_PREDIO MARZO 2026'!Área_de_impresión</vt:lpstr>
      <vt:lpstr>'IMP_PREDIO NOVIEMBRE 2025'!Área_de_impresión</vt:lpstr>
      <vt:lpstr>'IMP_PREDIO OCTUBRE 2025'!Área_de_impresión</vt:lpstr>
      <vt:lpstr>'MARZO PRED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Giovani Ramírez Huerta</dc:creator>
  <cp:lastModifiedBy>INGRESOS PROPIOS</cp:lastModifiedBy>
  <cp:lastPrinted>2026-04-23T18:28:58Z</cp:lastPrinted>
  <dcterms:created xsi:type="dcterms:W3CDTF">2025-06-13T20:15:17Z</dcterms:created>
  <dcterms:modified xsi:type="dcterms:W3CDTF">2026-04-27T18:12:58Z</dcterms:modified>
</cp:coreProperties>
</file>